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b21v\cvs-world\japan\drugstore\todofuken\"/>
    </mc:Choice>
  </mc:AlternateContent>
  <xr:revisionPtr revIDLastSave="0" documentId="13_ncr:1_{0B6CEBA5-F7F6-4C3A-A3FB-1897D32EF99A}" xr6:coauthVersionLast="47" xr6:coauthVersionMax="47" xr10:uidLastSave="{00000000-0000-0000-0000-000000000000}"/>
  <bookViews>
    <workbookView xWindow="-108" yWindow="-108" windowWidth="23256" windowHeight="12576" tabRatio="767" xr2:uid="{00000000-000D-0000-FFFF-FFFF00000000}"/>
  </bookViews>
  <sheets>
    <sheet name="変更履歴・索引" sheetId="16" r:id="rId1"/>
    <sheet name="札幌市" sheetId="1" r:id="rId2"/>
    <sheet name="岐阜県DgS勢力図(2021)" sheetId="2" r:id="rId3"/>
    <sheet name="福井県ドラッグストア勢力図" sheetId="3" r:id="rId4"/>
    <sheet name="新潟県ドラッグストア勢力図" sheetId="4" r:id="rId5"/>
    <sheet name="滋賀県ドラッグストア勢力図" sheetId="5" r:id="rId6"/>
    <sheet name="石川県ドラッグストア勢力図" sheetId="6" r:id="rId7"/>
    <sheet name="長野県ドラッグストア勢力図" sheetId="7" r:id="rId8"/>
    <sheet name="京都府ドラッグストア勢力図" sheetId="8" r:id="rId9"/>
    <sheet name="鹿児島県ドラッグストア勢力図" sheetId="9" r:id="rId10"/>
    <sheet name="愛知県ドラッグストア勢力図" sheetId="10" r:id="rId11"/>
    <sheet name="長崎県ドラッグストア勢力図" sheetId="11" r:id="rId12"/>
    <sheet name="富山県ドラッグストア勢力図" sheetId="12" r:id="rId13"/>
    <sheet name="群馬県ドラッグストア勢力図" sheetId="13" r:id="rId14"/>
    <sheet name="岡山県ドラッグストア勢力図" sheetId="15" r:id="rId15"/>
    <sheet name="市町村別ドラッグ激戦区ランキング" sheetId="14" r:id="rId16"/>
  </sheets>
  <definedNames>
    <definedName name="_xlnm._FilterDatabase" localSheetId="14" hidden="1">岡山県ドラッグストア勢力図!$A$2:$N$91</definedName>
    <definedName name="_xlnm._FilterDatabase" localSheetId="2" hidden="1">'岐阜県DgS勢力図(2021)'!$A$2:$N$106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8" i="2" l="1"/>
  <c r="AX9" i="2"/>
  <c r="AX10" i="2"/>
  <c r="AX11" i="2"/>
  <c r="AX12" i="2"/>
  <c r="AX7" i="2"/>
  <c r="AK8" i="2"/>
  <c r="AL8" i="2"/>
  <c r="AM8" i="2"/>
  <c r="AN8" i="2"/>
  <c r="AO8" i="2"/>
  <c r="AP8" i="2"/>
  <c r="AQ8" i="2"/>
  <c r="AR8" i="2"/>
  <c r="AV8" i="2" s="1"/>
  <c r="AS8" i="2"/>
  <c r="AT8" i="2"/>
  <c r="AU8" i="2"/>
  <c r="AK9" i="2"/>
  <c r="AL9" i="2"/>
  <c r="AM9" i="2"/>
  <c r="AN9" i="2"/>
  <c r="AV9" i="2" s="1"/>
  <c r="AO9" i="2"/>
  <c r="AO14" i="2" s="1"/>
  <c r="AP9" i="2"/>
  <c r="AQ9" i="2"/>
  <c r="AR9" i="2"/>
  <c r="AS9" i="2"/>
  <c r="AT9" i="2"/>
  <c r="AU9" i="2"/>
  <c r="AK10" i="2"/>
  <c r="AL10" i="2"/>
  <c r="AL14" i="2" s="1"/>
  <c r="AM10" i="2"/>
  <c r="AN10" i="2"/>
  <c r="AO10" i="2"/>
  <c r="AP10" i="2"/>
  <c r="AQ10" i="2"/>
  <c r="AR10" i="2"/>
  <c r="AS10" i="2"/>
  <c r="AS14" i="2" s="1"/>
  <c r="AT10" i="2"/>
  <c r="AT14" i="2" s="1"/>
  <c r="AU10" i="2"/>
  <c r="AK11" i="2"/>
  <c r="AV11" i="2" s="1"/>
  <c r="AL11" i="2"/>
  <c r="AM11" i="2"/>
  <c r="AN11" i="2"/>
  <c r="AO11" i="2"/>
  <c r="AP11" i="2"/>
  <c r="AP14" i="2" s="1"/>
  <c r="AQ11" i="2"/>
  <c r="AR11" i="2"/>
  <c r="AS11" i="2"/>
  <c r="AT11" i="2"/>
  <c r="AU11" i="2"/>
  <c r="AK12" i="2"/>
  <c r="AL12" i="2"/>
  <c r="AM12" i="2"/>
  <c r="AM14" i="2" s="1"/>
  <c r="AN12" i="2"/>
  <c r="AN14" i="2" s="1"/>
  <c r="AO12" i="2"/>
  <c r="AP12" i="2"/>
  <c r="AQ12" i="2"/>
  <c r="AR12" i="2"/>
  <c r="AS12" i="2"/>
  <c r="AT12" i="2"/>
  <c r="AU12" i="2"/>
  <c r="AU14" i="2" s="1"/>
  <c r="AL7" i="2"/>
  <c r="AM7" i="2"/>
  <c r="AN7" i="2"/>
  <c r="AO7" i="2"/>
  <c r="AP7" i="2"/>
  <c r="AQ7" i="2"/>
  <c r="AR7" i="2"/>
  <c r="AS7" i="2"/>
  <c r="AT7" i="2"/>
  <c r="AU7" i="2"/>
  <c r="AK7" i="2"/>
  <c r="AK14" i="2" s="1"/>
  <c r="AU6" i="2"/>
  <c r="AT6" i="2"/>
  <c r="AS6" i="2"/>
  <c r="AR6" i="2"/>
  <c r="AQ6" i="2"/>
  <c r="AP6" i="2"/>
  <c r="AO6" i="2"/>
  <c r="AN6" i="2"/>
  <c r="AM6" i="2"/>
  <c r="AL6" i="2"/>
  <c r="AK6" i="2"/>
  <c r="E5" i="15"/>
  <c r="F5" i="15"/>
  <c r="G5" i="15"/>
  <c r="H5" i="15"/>
  <c r="I5" i="15"/>
  <c r="J5" i="15"/>
  <c r="K5" i="15"/>
  <c r="L5" i="15"/>
  <c r="M5" i="15"/>
  <c r="N5" i="15"/>
  <c r="D5" i="15"/>
  <c r="AW4" i="15"/>
  <c r="AW5" i="15"/>
  <c r="AW6" i="15"/>
  <c r="AW7" i="15"/>
  <c r="AW8" i="15"/>
  <c r="AW3" i="15"/>
  <c r="AV4" i="15"/>
  <c r="AV5" i="15"/>
  <c r="AV6" i="15"/>
  <c r="AV7" i="15"/>
  <c r="AV8" i="15"/>
  <c r="AV3" i="15"/>
  <c r="AT4" i="15"/>
  <c r="AT5" i="15"/>
  <c r="AT6" i="15"/>
  <c r="AT7" i="15"/>
  <c r="AT8" i="15"/>
  <c r="AT3" i="15"/>
  <c r="AJ10" i="15"/>
  <c r="AK10" i="15"/>
  <c r="AL10" i="15"/>
  <c r="AM10" i="15"/>
  <c r="AN10" i="15"/>
  <c r="AO10" i="15"/>
  <c r="AP10" i="15"/>
  <c r="AQ10" i="15"/>
  <c r="AR10" i="15"/>
  <c r="AS10" i="15"/>
  <c r="AI10" i="15"/>
  <c r="AJ3" i="15"/>
  <c r="AK3" i="15"/>
  <c r="AL3" i="15"/>
  <c r="AM3" i="15"/>
  <c r="AN3" i="15"/>
  <c r="AO3" i="15"/>
  <c r="AP3" i="15"/>
  <c r="AQ3" i="15"/>
  <c r="AR3" i="15"/>
  <c r="AS3" i="15"/>
  <c r="AJ4" i="15"/>
  <c r="AK4" i="15"/>
  <c r="AL4" i="15"/>
  <c r="AM4" i="15"/>
  <c r="AN4" i="15"/>
  <c r="AO4" i="15"/>
  <c r="AP4" i="15"/>
  <c r="AQ4" i="15"/>
  <c r="AR4" i="15"/>
  <c r="AS4" i="15"/>
  <c r="AJ5" i="15"/>
  <c r="AK5" i="15"/>
  <c r="AL5" i="15"/>
  <c r="AM5" i="15"/>
  <c r="AN5" i="15"/>
  <c r="AO5" i="15"/>
  <c r="AP5" i="15"/>
  <c r="AQ5" i="15"/>
  <c r="AR5" i="15"/>
  <c r="AS5" i="15"/>
  <c r="AJ6" i="15"/>
  <c r="AK6" i="15"/>
  <c r="AL6" i="15"/>
  <c r="AM6" i="15"/>
  <c r="AN6" i="15"/>
  <c r="AO6" i="15"/>
  <c r="AP6" i="15"/>
  <c r="AQ6" i="15"/>
  <c r="AR6" i="15"/>
  <c r="AS6" i="15"/>
  <c r="AJ7" i="15"/>
  <c r="AK7" i="15"/>
  <c r="AL7" i="15"/>
  <c r="AM7" i="15"/>
  <c r="AN7" i="15"/>
  <c r="AO7" i="15"/>
  <c r="AP7" i="15"/>
  <c r="AQ7" i="15"/>
  <c r="AR7" i="15"/>
  <c r="AS7" i="15"/>
  <c r="AJ8" i="15"/>
  <c r="AK8" i="15"/>
  <c r="AL8" i="15"/>
  <c r="AM8" i="15"/>
  <c r="AN8" i="15"/>
  <c r="AO8" i="15"/>
  <c r="AP8" i="15"/>
  <c r="AQ8" i="15"/>
  <c r="AR8" i="15"/>
  <c r="AS8" i="15"/>
  <c r="AI4" i="15"/>
  <c r="AI5" i="15"/>
  <c r="AI6" i="15"/>
  <c r="AI7" i="15"/>
  <c r="AI8" i="15"/>
  <c r="AI3" i="15"/>
  <c r="F36" i="14"/>
  <c r="F33" i="14"/>
  <c r="F15" i="14"/>
  <c r="F6" i="14"/>
  <c r="P28" i="14"/>
  <c r="P57" i="14"/>
  <c r="P76" i="14"/>
  <c r="P83" i="14"/>
  <c r="P105" i="14"/>
  <c r="P106" i="14"/>
  <c r="Y8" i="15"/>
  <c r="O6" i="15"/>
  <c r="O7" i="15"/>
  <c r="Y7" i="15" s="1"/>
  <c r="O8" i="15"/>
  <c r="O9" i="15"/>
  <c r="Y9" i="15" s="1"/>
  <c r="O10" i="15"/>
  <c r="Y10" i="15" s="1"/>
  <c r="O11" i="15"/>
  <c r="Y11" i="15" s="1"/>
  <c r="O12" i="15"/>
  <c r="Y12" i="15" s="1"/>
  <c r="O13" i="15"/>
  <c r="Y13" i="15" s="1"/>
  <c r="O14" i="15"/>
  <c r="Y14" i="15" s="1"/>
  <c r="O15" i="15"/>
  <c r="Y15" i="15" s="1"/>
  <c r="O16" i="15"/>
  <c r="Y16" i="15" s="1"/>
  <c r="O17" i="15"/>
  <c r="Y17" i="15" s="1"/>
  <c r="O18" i="15"/>
  <c r="Y18" i="15" s="1"/>
  <c r="O19" i="15"/>
  <c r="Y19" i="15" s="1"/>
  <c r="O20" i="15"/>
  <c r="Y20" i="15" s="1"/>
  <c r="O21" i="15"/>
  <c r="Y21" i="15" s="1"/>
  <c r="O22" i="15"/>
  <c r="Y22" i="15" s="1"/>
  <c r="O23" i="15"/>
  <c r="Y23" i="15" s="1"/>
  <c r="O24" i="15"/>
  <c r="Y24" i="15" s="1"/>
  <c r="O25" i="15"/>
  <c r="Y25" i="15" s="1"/>
  <c r="O26" i="15"/>
  <c r="Y26" i="15" s="1"/>
  <c r="O27" i="15"/>
  <c r="Y27" i="15" s="1"/>
  <c r="O28" i="15"/>
  <c r="Y28" i="15" s="1"/>
  <c r="O29" i="15"/>
  <c r="Y29" i="15" s="1"/>
  <c r="O30" i="15"/>
  <c r="Y30" i="15" s="1"/>
  <c r="O31" i="15"/>
  <c r="Y31" i="15" s="1"/>
  <c r="O32" i="15"/>
  <c r="Y32" i="15" s="1"/>
  <c r="O33" i="15"/>
  <c r="Y33" i="15" s="1"/>
  <c r="O34" i="15"/>
  <c r="Y34" i="15" s="1"/>
  <c r="O35" i="15"/>
  <c r="Y35" i="15" s="1"/>
  <c r="O36" i="15"/>
  <c r="Y36" i="15" s="1"/>
  <c r="O37" i="15"/>
  <c r="Y37" i="15" s="1"/>
  <c r="O38" i="15"/>
  <c r="Y38" i="15" s="1"/>
  <c r="O39" i="15"/>
  <c r="Y39" i="15" s="1"/>
  <c r="O40" i="15"/>
  <c r="Y40" i="15" s="1"/>
  <c r="O41" i="15"/>
  <c r="Y41" i="15" s="1"/>
  <c r="O42" i="15"/>
  <c r="Y42" i="15" s="1"/>
  <c r="O43" i="15"/>
  <c r="Y43" i="15" s="1"/>
  <c r="O44" i="15"/>
  <c r="Y44" i="15" s="1"/>
  <c r="O45" i="15"/>
  <c r="Y45" i="15" s="1"/>
  <c r="O46" i="15"/>
  <c r="Y46" i="15" s="1"/>
  <c r="O47" i="15"/>
  <c r="Y47" i="15" s="1"/>
  <c r="O48" i="15"/>
  <c r="Y48" i="15" s="1"/>
  <c r="O49" i="15"/>
  <c r="Y49" i="15" s="1"/>
  <c r="O50" i="15"/>
  <c r="Y50" i="15" s="1"/>
  <c r="O51" i="15"/>
  <c r="Y51" i="15" s="1"/>
  <c r="O52" i="15"/>
  <c r="Y52" i="15" s="1"/>
  <c r="O53" i="15"/>
  <c r="Y53" i="15" s="1"/>
  <c r="O54" i="15"/>
  <c r="Y54" i="15" s="1"/>
  <c r="O55" i="15"/>
  <c r="Y55" i="15" s="1"/>
  <c r="O56" i="15"/>
  <c r="Y56" i="15" s="1"/>
  <c r="O57" i="15"/>
  <c r="Y57" i="15" s="1"/>
  <c r="O58" i="15"/>
  <c r="Y58" i="15" s="1"/>
  <c r="O59" i="15"/>
  <c r="Y59" i="15" s="1"/>
  <c r="O60" i="15"/>
  <c r="Y60" i="15" s="1"/>
  <c r="O61" i="15"/>
  <c r="Y61" i="15" s="1"/>
  <c r="O62" i="15"/>
  <c r="Y62" i="15" s="1"/>
  <c r="O63" i="15"/>
  <c r="Y63" i="15" s="1"/>
  <c r="O64" i="15"/>
  <c r="Y64" i="15" s="1"/>
  <c r="O65" i="15"/>
  <c r="Y65" i="15" s="1"/>
  <c r="O66" i="15"/>
  <c r="Y66" i="15" s="1"/>
  <c r="O67" i="15"/>
  <c r="Y67" i="15" s="1"/>
  <c r="O68" i="15"/>
  <c r="Y68" i="15" s="1"/>
  <c r="O69" i="15"/>
  <c r="Y69" i="15" s="1"/>
  <c r="O70" i="15"/>
  <c r="Y70" i="15" s="1"/>
  <c r="O71" i="15"/>
  <c r="Y71" i="15" s="1"/>
  <c r="O72" i="15"/>
  <c r="Y72" i="15" s="1"/>
  <c r="O73" i="15"/>
  <c r="Y73" i="15" s="1"/>
  <c r="O74" i="15"/>
  <c r="Y74" i="15" s="1"/>
  <c r="O75" i="15"/>
  <c r="Y75" i="15" s="1"/>
  <c r="O76" i="15"/>
  <c r="Y76" i="15" s="1"/>
  <c r="O77" i="15"/>
  <c r="Y77" i="15" s="1"/>
  <c r="O78" i="15"/>
  <c r="Y78" i="15" s="1"/>
  <c r="O79" i="15"/>
  <c r="Y79" i="15" s="1"/>
  <c r="O80" i="15"/>
  <c r="Y80" i="15" s="1"/>
  <c r="O81" i="15"/>
  <c r="Y81" i="15" s="1"/>
  <c r="O82" i="15"/>
  <c r="Y82" i="15" s="1"/>
  <c r="O83" i="15"/>
  <c r="Y83" i="15" s="1"/>
  <c r="O84" i="15"/>
  <c r="Y84" i="15" s="1"/>
  <c r="O85" i="15"/>
  <c r="Y85" i="15" s="1"/>
  <c r="O86" i="15"/>
  <c r="Y86" i="15" s="1"/>
  <c r="O87" i="15"/>
  <c r="Y87" i="15" s="1"/>
  <c r="O88" i="15"/>
  <c r="Y88" i="15" s="1"/>
  <c r="O89" i="15"/>
  <c r="Y89" i="15" s="1"/>
  <c r="O90" i="15"/>
  <c r="Y90" i="15" s="1"/>
  <c r="O91" i="15"/>
  <c r="Y91" i="15" s="1"/>
  <c r="S16" i="15"/>
  <c r="Q21" i="15"/>
  <c r="U94" i="15" s="1"/>
  <c r="Q22" i="15"/>
  <c r="U22" i="15" s="1"/>
  <c r="Q8" i="15"/>
  <c r="U8" i="15" s="1"/>
  <c r="Q9" i="15"/>
  <c r="U9" i="15" s="1"/>
  <c r="Q10" i="15"/>
  <c r="X10" i="15" s="1"/>
  <c r="Q11" i="15"/>
  <c r="U11" i="15" s="1"/>
  <c r="Q12" i="15"/>
  <c r="U12" i="15" s="1"/>
  <c r="Q13" i="15"/>
  <c r="U13" i="15" s="1"/>
  <c r="Q14" i="15"/>
  <c r="X14" i="15" s="1"/>
  <c r="Q15" i="15"/>
  <c r="U15" i="15" s="1"/>
  <c r="Q16" i="15"/>
  <c r="X16" i="15" s="1"/>
  <c r="Q17" i="15"/>
  <c r="U17" i="15" s="1"/>
  <c r="Q18" i="15"/>
  <c r="U18" i="15" s="1"/>
  <c r="Q19" i="15"/>
  <c r="U19" i="15" s="1"/>
  <c r="Q20" i="15"/>
  <c r="U20" i="15" s="1"/>
  <c r="Q23" i="15"/>
  <c r="U23" i="15" s="1"/>
  <c r="Q24" i="15"/>
  <c r="U24" i="15" s="1"/>
  <c r="Q25" i="15"/>
  <c r="U25" i="15" s="1"/>
  <c r="Q26" i="15"/>
  <c r="U26" i="15" s="1"/>
  <c r="Q27" i="15"/>
  <c r="U27" i="15" s="1"/>
  <c r="Q28" i="15"/>
  <c r="U28" i="15" s="1"/>
  <c r="Q29" i="15"/>
  <c r="U29" i="15" s="1"/>
  <c r="Q30" i="15"/>
  <c r="U30" i="15" s="1"/>
  <c r="Q31" i="15"/>
  <c r="U31" i="15" s="1"/>
  <c r="Q32" i="15"/>
  <c r="U32" i="15" s="1"/>
  <c r="Q33" i="15"/>
  <c r="U33" i="15" s="1"/>
  <c r="Q34" i="15"/>
  <c r="U34" i="15" s="1"/>
  <c r="Q35" i="15"/>
  <c r="U35" i="15" s="1"/>
  <c r="Q36" i="15"/>
  <c r="U36" i="15" s="1"/>
  <c r="Q37" i="15"/>
  <c r="U37" i="15" s="1"/>
  <c r="Q38" i="15"/>
  <c r="U38" i="15" s="1"/>
  <c r="Q39" i="15"/>
  <c r="U39" i="15" s="1"/>
  <c r="Q40" i="15"/>
  <c r="U40" i="15" s="1"/>
  <c r="Q41" i="15"/>
  <c r="U41" i="15" s="1"/>
  <c r="Q42" i="15"/>
  <c r="U42" i="15" s="1"/>
  <c r="Q43" i="15"/>
  <c r="U43" i="15" s="1"/>
  <c r="Q44" i="15"/>
  <c r="U44" i="15" s="1"/>
  <c r="Q45" i="15"/>
  <c r="U45" i="15" s="1"/>
  <c r="Q46" i="15"/>
  <c r="U46" i="15" s="1"/>
  <c r="Q47" i="15"/>
  <c r="U47" i="15" s="1"/>
  <c r="Q48" i="15"/>
  <c r="U48" i="15" s="1"/>
  <c r="Q49" i="15"/>
  <c r="U49" i="15" s="1"/>
  <c r="Q50" i="15"/>
  <c r="U50" i="15" s="1"/>
  <c r="Q51" i="15"/>
  <c r="U51" i="15" s="1"/>
  <c r="Q52" i="15"/>
  <c r="U52" i="15" s="1"/>
  <c r="Q53" i="15"/>
  <c r="U53" i="15" s="1"/>
  <c r="Q54" i="15"/>
  <c r="U54" i="15" s="1"/>
  <c r="Q55" i="15"/>
  <c r="U55" i="15" s="1"/>
  <c r="Q56" i="15"/>
  <c r="U56" i="15" s="1"/>
  <c r="Q57" i="15"/>
  <c r="U57" i="15" s="1"/>
  <c r="Q58" i="15"/>
  <c r="U58" i="15" s="1"/>
  <c r="Q59" i="15"/>
  <c r="U59" i="15" s="1"/>
  <c r="Q60" i="15"/>
  <c r="U60" i="15" s="1"/>
  <c r="Q61" i="15"/>
  <c r="U61" i="15" s="1"/>
  <c r="Q62" i="15"/>
  <c r="U62" i="15" s="1"/>
  <c r="Q63" i="15"/>
  <c r="U63" i="15" s="1"/>
  <c r="Q64" i="15"/>
  <c r="U64" i="15" s="1"/>
  <c r="Q65" i="15"/>
  <c r="U65" i="15" s="1"/>
  <c r="Q66" i="15"/>
  <c r="U66" i="15" s="1"/>
  <c r="Q67" i="15"/>
  <c r="U67" i="15" s="1"/>
  <c r="Q68" i="15"/>
  <c r="U68" i="15" s="1"/>
  <c r="Q69" i="15"/>
  <c r="U69" i="15" s="1"/>
  <c r="Q70" i="15"/>
  <c r="U70" i="15" s="1"/>
  <c r="Q71" i="15"/>
  <c r="U71" i="15" s="1"/>
  <c r="Q72" i="15"/>
  <c r="U72" i="15" s="1"/>
  <c r="Q73" i="15"/>
  <c r="U73" i="15" s="1"/>
  <c r="Q74" i="15"/>
  <c r="U74" i="15" s="1"/>
  <c r="Q75" i="15"/>
  <c r="U75" i="15" s="1"/>
  <c r="Q76" i="15"/>
  <c r="U76" i="15" s="1"/>
  <c r="Q77" i="15"/>
  <c r="U77" i="15" s="1"/>
  <c r="Q78" i="15"/>
  <c r="U78" i="15" s="1"/>
  <c r="Q79" i="15"/>
  <c r="U79" i="15" s="1"/>
  <c r="Q80" i="15"/>
  <c r="U80" i="15" s="1"/>
  <c r="Q81" i="15"/>
  <c r="U81" i="15" s="1"/>
  <c r="Q82" i="15"/>
  <c r="U82" i="15" s="1"/>
  <c r="Q83" i="15"/>
  <c r="U83" i="15" s="1"/>
  <c r="Q84" i="15"/>
  <c r="U84" i="15" s="1"/>
  <c r="Q85" i="15"/>
  <c r="U85" i="15" s="1"/>
  <c r="Q86" i="15"/>
  <c r="U86" i="15" s="1"/>
  <c r="Q87" i="15"/>
  <c r="U87" i="15" s="1"/>
  <c r="Q88" i="15"/>
  <c r="U88" i="15" s="1"/>
  <c r="Q89" i="15"/>
  <c r="U89" i="15" s="1"/>
  <c r="Q90" i="15"/>
  <c r="U90" i="15" s="1"/>
  <c r="Q91" i="15"/>
  <c r="U91" i="15" s="1"/>
  <c r="Q7" i="15"/>
  <c r="X7" i="15" s="1"/>
  <c r="S14" i="15"/>
  <c r="S10" i="15"/>
  <c r="S7" i="15"/>
  <c r="AD4" i="2"/>
  <c r="AD5" i="2"/>
  <c r="AA3" i="2"/>
  <c r="L5" i="2"/>
  <c r="Q5" i="13"/>
  <c r="P107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2" i="14"/>
  <c r="P81" i="14"/>
  <c r="P80" i="14"/>
  <c r="P79" i="14"/>
  <c r="P78" i="14"/>
  <c r="P77" i="14"/>
  <c r="P75" i="14"/>
  <c r="P74" i="14"/>
  <c r="P73" i="14"/>
  <c r="P72" i="14"/>
  <c r="P71" i="14"/>
  <c r="P70" i="14"/>
  <c r="P69" i="14"/>
  <c r="P68" i="14"/>
  <c r="P67" i="14"/>
  <c r="P66" i="14"/>
  <c r="F68" i="14"/>
  <c r="P65" i="14"/>
  <c r="F67" i="14"/>
  <c r="P64" i="14"/>
  <c r="F66" i="14"/>
  <c r="P63" i="14"/>
  <c r="F65" i="14"/>
  <c r="P62" i="14"/>
  <c r="F64" i="14"/>
  <c r="P61" i="14"/>
  <c r="F63" i="14"/>
  <c r="P60" i="14"/>
  <c r="F62" i="14"/>
  <c r="P59" i="14"/>
  <c r="F61" i="14"/>
  <c r="P58" i="14"/>
  <c r="F60" i="14"/>
  <c r="P56" i="14"/>
  <c r="F59" i="14"/>
  <c r="P55" i="14"/>
  <c r="F58" i="14"/>
  <c r="P54" i="14"/>
  <c r="F56" i="14"/>
  <c r="P53" i="14"/>
  <c r="P52" i="14"/>
  <c r="F55" i="14"/>
  <c r="P51" i="14"/>
  <c r="F54" i="14"/>
  <c r="P50" i="14"/>
  <c r="F53" i="14"/>
  <c r="P49" i="14"/>
  <c r="F52" i="14"/>
  <c r="P48" i="14"/>
  <c r="F51" i="14"/>
  <c r="P47" i="14"/>
  <c r="F50" i="14"/>
  <c r="P46" i="14"/>
  <c r="F49" i="14"/>
  <c r="P45" i="14"/>
  <c r="F48" i="14"/>
  <c r="P44" i="14"/>
  <c r="F47" i="14"/>
  <c r="P43" i="14"/>
  <c r="F46" i="14"/>
  <c r="P42" i="14"/>
  <c r="F45" i="14"/>
  <c r="P41" i="14"/>
  <c r="F44" i="14"/>
  <c r="P40" i="14"/>
  <c r="F43" i="14"/>
  <c r="P39" i="14"/>
  <c r="F42" i="14"/>
  <c r="P38" i="14"/>
  <c r="F41" i="14"/>
  <c r="P37" i="14"/>
  <c r="F40" i="14"/>
  <c r="P36" i="14"/>
  <c r="F39" i="14"/>
  <c r="P35" i="14"/>
  <c r="F38" i="14"/>
  <c r="P34" i="14"/>
  <c r="F37" i="14"/>
  <c r="P33" i="14"/>
  <c r="F35" i="14"/>
  <c r="P32" i="14"/>
  <c r="F34" i="14"/>
  <c r="P31" i="14"/>
  <c r="F32" i="14"/>
  <c r="P30" i="14"/>
  <c r="F31" i="14"/>
  <c r="P29" i="14"/>
  <c r="F30" i="14"/>
  <c r="P27" i="14"/>
  <c r="F29" i="14"/>
  <c r="P26" i="14"/>
  <c r="F28" i="14"/>
  <c r="P25" i="14"/>
  <c r="F27" i="14"/>
  <c r="P24" i="14"/>
  <c r="F26" i="14"/>
  <c r="P23" i="14"/>
  <c r="F25" i="14"/>
  <c r="P22" i="14"/>
  <c r="P21" i="14"/>
  <c r="F23" i="14"/>
  <c r="P20" i="14"/>
  <c r="F22" i="14"/>
  <c r="P19" i="14"/>
  <c r="F21" i="14"/>
  <c r="P18" i="14"/>
  <c r="F20" i="14"/>
  <c r="P17" i="14"/>
  <c r="F19" i="14"/>
  <c r="P16" i="14"/>
  <c r="F18" i="14"/>
  <c r="P15" i="14"/>
  <c r="F17" i="14"/>
  <c r="P14" i="14"/>
  <c r="F16" i="14"/>
  <c r="P13" i="14"/>
  <c r="P12" i="14"/>
  <c r="F13" i="14"/>
  <c r="P11" i="14"/>
  <c r="F12" i="14"/>
  <c r="P10" i="14"/>
  <c r="F11" i="14"/>
  <c r="P9" i="14"/>
  <c r="F10" i="14"/>
  <c r="P8" i="14"/>
  <c r="F9" i="14"/>
  <c r="P7" i="14"/>
  <c r="F8" i="14"/>
  <c r="P6" i="14"/>
  <c r="F7" i="14"/>
  <c r="P5" i="14"/>
  <c r="F5" i="14"/>
  <c r="P4" i="14"/>
  <c r="F4" i="14"/>
  <c r="O76" i="13"/>
  <c r="S76" i="13" s="1"/>
  <c r="S75" i="13"/>
  <c r="O75" i="13"/>
  <c r="O74" i="13"/>
  <c r="S74" i="13" s="1"/>
  <c r="O73" i="13"/>
  <c r="S73" i="13" s="1"/>
  <c r="O72" i="13"/>
  <c r="S72" i="13" s="1"/>
  <c r="S71" i="13"/>
  <c r="O71" i="13"/>
  <c r="O70" i="13"/>
  <c r="S70" i="13" s="1"/>
  <c r="S69" i="13"/>
  <c r="O69" i="13"/>
  <c r="O68" i="13"/>
  <c r="S68" i="13" s="1"/>
  <c r="O67" i="13"/>
  <c r="S67" i="13" s="1"/>
  <c r="O66" i="13"/>
  <c r="S66" i="13" s="1"/>
  <c r="O65" i="13"/>
  <c r="S65" i="13" s="1"/>
  <c r="O64" i="13"/>
  <c r="S64" i="13" s="1"/>
  <c r="O63" i="13"/>
  <c r="S63" i="13" s="1"/>
  <c r="O62" i="13"/>
  <c r="S62" i="13" s="1"/>
  <c r="O61" i="13"/>
  <c r="S61" i="13" s="1"/>
  <c r="O60" i="13"/>
  <c r="S60" i="13" s="1"/>
  <c r="O59" i="13"/>
  <c r="S59" i="13" s="1"/>
  <c r="O58" i="13"/>
  <c r="S58" i="13" s="1"/>
  <c r="O57" i="13"/>
  <c r="S57" i="13" s="1"/>
  <c r="O56" i="13"/>
  <c r="S56" i="13" s="1"/>
  <c r="S55" i="13"/>
  <c r="O55" i="13"/>
  <c r="O54" i="13"/>
  <c r="S54" i="13" s="1"/>
  <c r="S53" i="13"/>
  <c r="O53" i="13"/>
  <c r="O52" i="13"/>
  <c r="S52" i="13" s="1"/>
  <c r="O51" i="13"/>
  <c r="S51" i="13" s="1"/>
  <c r="O50" i="13"/>
  <c r="S50" i="13" s="1"/>
  <c r="S49" i="13"/>
  <c r="O49" i="13"/>
  <c r="O48" i="13"/>
  <c r="S48" i="13" s="1"/>
  <c r="O47" i="13"/>
  <c r="S47" i="13" s="1"/>
  <c r="O46" i="13"/>
  <c r="S46" i="13" s="1"/>
  <c r="O45" i="13"/>
  <c r="S45" i="13" s="1"/>
  <c r="O44" i="13"/>
  <c r="S44" i="13" s="1"/>
  <c r="O43" i="13"/>
  <c r="S43" i="13" s="1"/>
  <c r="O42" i="13"/>
  <c r="S42" i="13" s="1"/>
  <c r="O41" i="13"/>
  <c r="S41" i="13" s="1"/>
  <c r="O40" i="13"/>
  <c r="S40" i="13" s="1"/>
  <c r="S39" i="13"/>
  <c r="O39" i="13"/>
  <c r="O38" i="13"/>
  <c r="S38" i="13" s="1"/>
  <c r="S37" i="13"/>
  <c r="O37" i="13"/>
  <c r="O36" i="13"/>
  <c r="S36" i="13" s="1"/>
  <c r="O35" i="13"/>
  <c r="S35" i="13" s="1"/>
  <c r="O34" i="13"/>
  <c r="S34" i="13" s="1"/>
  <c r="S33" i="13"/>
  <c r="O33" i="13"/>
  <c r="O32" i="13"/>
  <c r="S32" i="13" s="1"/>
  <c r="O31" i="13"/>
  <c r="S31" i="13" s="1"/>
  <c r="O30" i="13"/>
  <c r="S30" i="13" s="1"/>
  <c r="O29" i="13"/>
  <c r="S29" i="13" s="1"/>
  <c r="O28" i="13"/>
  <c r="S28" i="13" s="1"/>
  <c r="O27" i="13"/>
  <c r="S27" i="13" s="1"/>
  <c r="O26" i="13"/>
  <c r="S26" i="13" s="1"/>
  <c r="O25" i="13"/>
  <c r="S25" i="13" s="1"/>
  <c r="O24" i="13"/>
  <c r="S24" i="13" s="1"/>
  <c r="S23" i="13"/>
  <c r="O23" i="13"/>
  <c r="O22" i="13"/>
  <c r="S22" i="13" s="1"/>
  <c r="S21" i="13"/>
  <c r="O21" i="13"/>
  <c r="O20" i="13"/>
  <c r="S20" i="13" s="1"/>
  <c r="O19" i="13"/>
  <c r="S19" i="13" s="1"/>
  <c r="O18" i="13"/>
  <c r="S18" i="13" s="1"/>
  <c r="S17" i="13"/>
  <c r="O17" i="13"/>
  <c r="O16" i="13"/>
  <c r="S16" i="13" s="1"/>
  <c r="O15" i="13"/>
  <c r="S15" i="13" s="1"/>
  <c r="O14" i="13"/>
  <c r="S14" i="13" s="1"/>
  <c r="O13" i="13"/>
  <c r="S13" i="13" s="1"/>
  <c r="O12" i="13"/>
  <c r="S12" i="13" s="1"/>
  <c r="O11" i="13"/>
  <c r="S11" i="13" s="1"/>
  <c r="O10" i="13"/>
  <c r="S10" i="13" s="1"/>
  <c r="O9" i="13"/>
  <c r="S9" i="13" s="1"/>
  <c r="O8" i="13"/>
  <c r="S8" i="13" s="1"/>
  <c r="S7" i="13"/>
  <c r="O7" i="13"/>
  <c r="M5" i="13"/>
  <c r="L5" i="13"/>
  <c r="K5" i="13"/>
  <c r="J5" i="13"/>
  <c r="I5" i="13"/>
  <c r="H5" i="13"/>
  <c r="G5" i="13"/>
  <c r="F5" i="13"/>
  <c r="E5" i="13"/>
  <c r="D5" i="13"/>
  <c r="C5" i="13"/>
  <c r="K42" i="12"/>
  <c r="O42" i="12" s="1"/>
  <c r="K41" i="12"/>
  <c r="O41" i="12" s="1"/>
  <c r="O40" i="12"/>
  <c r="K40" i="12"/>
  <c r="K39" i="12"/>
  <c r="O39" i="12" s="1"/>
  <c r="O38" i="12"/>
  <c r="K38" i="12"/>
  <c r="K37" i="12"/>
  <c r="O37" i="12" s="1"/>
  <c r="K36" i="12"/>
  <c r="O36" i="12" s="1"/>
  <c r="K35" i="12"/>
  <c r="O35" i="12" s="1"/>
  <c r="O34" i="12"/>
  <c r="K34" i="12"/>
  <c r="K33" i="12"/>
  <c r="O33" i="12" s="1"/>
  <c r="K32" i="12"/>
  <c r="O32" i="12" s="1"/>
  <c r="K31" i="12"/>
  <c r="O31" i="12" s="1"/>
  <c r="K30" i="12"/>
  <c r="O30" i="12" s="1"/>
  <c r="K29" i="12"/>
  <c r="O29" i="12" s="1"/>
  <c r="K28" i="12"/>
  <c r="O28" i="12" s="1"/>
  <c r="K27" i="12"/>
  <c r="O27" i="12" s="1"/>
  <c r="K26" i="12"/>
  <c r="O26" i="12" s="1"/>
  <c r="K25" i="12"/>
  <c r="O25" i="12" s="1"/>
  <c r="O24" i="12"/>
  <c r="K24" i="12"/>
  <c r="K23" i="12"/>
  <c r="O23" i="12" s="1"/>
  <c r="O22" i="12"/>
  <c r="K22" i="12"/>
  <c r="K21" i="12"/>
  <c r="O21" i="12" s="1"/>
  <c r="K20" i="12"/>
  <c r="O20" i="12" s="1"/>
  <c r="K19" i="12"/>
  <c r="O19" i="12" s="1"/>
  <c r="O18" i="12"/>
  <c r="K18" i="12"/>
  <c r="K17" i="12"/>
  <c r="O17" i="12" s="1"/>
  <c r="K16" i="12"/>
  <c r="O16" i="12" s="1"/>
  <c r="K15" i="12"/>
  <c r="O15" i="12" s="1"/>
  <c r="K14" i="12"/>
  <c r="O14" i="12" s="1"/>
  <c r="K13" i="12"/>
  <c r="O13" i="12" s="1"/>
  <c r="K12" i="12"/>
  <c r="O12" i="12" s="1"/>
  <c r="K11" i="12"/>
  <c r="O11" i="12" s="1"/>
  <c r="K10" i="12"/>
  <c r="O10" i="12" s="1"/>
  <c r="K9" i="12"/>
  <c r="O9" i="12" s="1"/>
  <c r="O8" i="12"/>
  <c r="K8" i="12"/>
  <c r="M6" i="12"/>
  <c r="I6" i="12"/>
  <c r="H6" i="12"/>
  <c r="H5" i="12" s="1"/>
  <c r="G6" i="12"/>
  <c r="G5" i="12" s="1"/>
  <c r="F6" i="12"/>
  <c r="F5" i="12" s="1"/>
  <c r="E6" i="12"/>
  <c r="E5" i="12" s="1"/>
  <c r="D6" i="12"/>
  <c r="D5" i="12" s="1"/>
  <c r="C6" i="12"/>
  <c r="C5" i="12" s="1"/>
  <c r="I5" i="12"/>
  <c r="N84" i="11"/>
  <c r="Q84" i="11" s="1"/>
  <c r="Q83" i="11"/>
  <c r="N83" i="11"/>
  <c r="N82" i="11"/>
  <c r="Q82" i="11" s="1"/>
  <c r="Q81" i="11"/>
  <c r="N81" i="11"/>
  <c r="N80" i="11"/>
  <c r="Q80" i="11" s="1"/>
  <c r="N79" i="11"/>
  <c r="Q79" i="11" s="1"/>
  <c r="N78" i="11"/>
  <c r="Q78" i="11" s="1"/>
  <c r="Q77" i="11"/>
  <c r="N77" i="11"/>
  <c r="N76" i="11"/>
  <c r="Q76" i="11" s="1"/>
  <c r="N75" i="11"/>
  <c r="Q75" i="11" s="1"/>
  <c r="N74" i="11"/>
  <c r="Q74" i="11" s="1"/>
  <c r="N73" i="11"/>
  <c r="Q73" i="11" s="1"/>
  <c r="N72" i="11"/>
  <c r="Q72" i="11" s="1"/>
  <c r="N71" i="11"/>
  <c r="Q71" i="11" s="1"/>
  <c r="N70" i="11"/>
  <c r="Q70" i="11" s="1"/>
  <c r="N69" i="11"/>
  <c r="Q69" i="11" s="1"/>
  <c r="N68" i="11"/>
  <c r="Q68" i="11" s="1"/>
  <c r="N67" i="11"/>
  <c r="Q67" i="11" s="1"/>
  <c r="N66" i="11"/>
  <c r="Q66" i="11" s="1"/>
  <c r="N65" i="11"/>
  <c r="N64" i="11"/>
  <c r="Q64" i="11" s="1"/>
  <c r="N63" i="11"/>
  <c r="Q63" i="11" s="1"/>
  <c r="N62" i="11"/>
  <c r="Q62" i="11" s="1"/>
  <c r="N61" i="11"/>
  <c r="Q61" i="11" s="1"/>
  <c r="Q60" i="11"/>
  <c r="N60" i="11"/>
  <c r="N59" i="11"/>
  <c r="Q59" i="11" s="1"/>
  <c r="N58" i="11"/>
  <c r="Q58" i="11" s="1"/>
  <c r="N57" i="11"/>
  <c r="Q57" i="11" s="1"/>
  <c r="N56" i="11"/>
  <c r="Q56" i="11" s="1"/>
  <c r="Q55" i="11"/>
  <c r="N55" i="11"/>
  <c r="N54" i="11"/>
  <c r="Q54" i="11" s="1"/>
  <c r="N53" i="11"/>
  <c r="Q53" i="11" s="1"/>
  <c r="N52" i="11"/>
  <c r="Q52" i="11" s="1"/>
  <c r="Q51" i="11"/>
  <c r="N51" i="11"/>
  <c r="N50" i="11"/>
  <c r="Q50" i="11" s="1"/>
  <c r="Q49" i="11"/>
  <c r="N49" i="11"/>
  <c r="N48" i="11"/>
  <c r="Q48" i="11" s="1"/>
  <c r="N47" i="11"/>
  <c r="Q47" i="11" s="1"/>
  <c r="N46" i="11"/>
  <c r="Q46" i="11" s="1"/>
  <c r="Q45" i="11"/>
  <c r="N45" i="11"/>
  <c r="Q44" i="11"/>
  <c r="N44" i="11"/>
  <c r="N43" i="11"/>
  <c r="N42" i="11"/>
  <c r="Q42" i="11" s="1"/>
  <c r="N41" i="11"/>
  <c r="Q41" i="11" s="1"/>
  <c r="Q40" i="11"/>
  <c r="N40" i="11"/>
  <c r="N39" i="11"/>
  <c r="Q39" i="11" s="1"/>
  <c r="N38" i="11"/>
  <c r="Q38" i="11" s="1"/>
  <c r="N37" i="11"/>
  <c r="Q37" i="11" s="1"/>
  <c r="N36" i="11"/>
  <c r="Q36" i="11" s="1"/>
  <c r="Q35" i="11"/>
  <c r="N35" i="11"/>
  <c r="Q34" i="11"/>
  <c r="N34" i="11"/>
  <c r="N33" i="11"/>
  <c r="Q33" i="11" s="1"/>
  <c r="N32" i="11"/>
  <c r="Q32" i="11" s="1"/>
  <c r="Q31" i="11"/>
  <c r="N31" i="11"/>
  <c r="Q30" i="11"/>
  <c r="N30" i="11"/>
  <c r="N29" i="11"/>
  <c r="Q29" i="11" s="1"/>
  <c r="N28" i="11"/>
  <c r="Q28" i="11" s="1"/>
  <c r="Q27" i="11"/>
  <c r="N27" i="11"/>
  <c r="Q26" i="11"/>
  <c r="N26" i="11"/>
  <c r="N25" i="11"/>
  <c r="Q25" i="11" s="1"/>
  <c r="N24" i="11"/>
  <c r="Q24" i="11" s="1"/>
  <c r="N23" i="11"/>
  <c r="Q23" i="11" s="1"/>
  <c r="N22" i="11"/>
  <c r="Q22" i="11" s="1"/>
  <c r="N21" i="11"/>
  <c r="Q21" i="11" s="1"/>
  <c r="N20" i="11"/>
  <c r="Q20" i="11" s="1"/>
  <c r="N19" i="11"/>
  <c r="Q19" i="11" s="1"/>
  <c r="N18" i="11"/>
  <c r="Q18" i="11" s="1"/>
  <c r="N17" i="11"/>
  <c r="Q17" i="11" s="1"/>
  <c r="N16" i="11"/>
  <c r="Q16" i="11" s="1"/>
  <c r="N15" i="11"/>
  <c r="Q15" i="11" s="1"/>
  <c r="Q14" i="11"/>
  <c r="N14" i="11"/>
  <c r="N13" i="11"/>
  <c r="Q13" i="11" s="1"/>
  <c r="N12" i="11"/>
  <c r="Q12" i="11" s="1"/>
  <c r="Q11" i="11"/>
  <c r="N11" i="11"/>
  <c r="Q10" i="11"/>
  <c r="N10" i="11"/>
  <c r="N9" i="11"/>
  <c r="Q9" i="11" s="1"/>
  <c r="N8" i="11"/>
  <c r="Q8" i="11" s="1"/>
  <c r="Q7" i="11"/>
  <c r="N7" i="11"/>
  <c r="N6" i="11"/>
  <c r="Q6" i="11" s="1"/>
  <c r="N5" i="11"/>
  <c r="Q5" i="11" s="1"/>
  <c r="L4" i="11"/>
  <c r="K4" i="11"/>
  <c r="J4" i="11"/>
  <c r="I4" i="11"/>
  <c r="H4" i="11"/>
  <c r="G4" i="11"/>
  <c r="F4" i="11"/>
  <c r="E4" i="11"/>
  <c r="D4" i="11"/>
  <c r="C4" i="11"/>
  <c r="T108" i="10"/>
  <c r="R108" i="10"/>
  <c r="X107" i="10"/>
  <c r="T107" i="10"/>
  <c r="Z107" i="10" s="1"/>
  <c r="R107" i="10"/>
  <c r="G106" i="10"/>
  <c r="T106" i="10" s="1"/>
  <c r="X106" i="10" s="1"/>
  <c r="T105" i="10"/>
  <c r="V105" i="10" s="1"/>
  <c r="R105" i="10"/>
  <c r="T104" i="10"/>
  <c r="Z104" i="10" s="1"/>
  <c r="R104" i="10"/>
  <c r="T103" i="10"/>
  <c r="X103" i="10" s="1"/>
  <c r="R103" i="10"/>
  <c r="T102" i="10"/>
  <c r="X102" i="10" s="1"/>
  <c r="R102" i="10"/>
  <c r="T101" i="10"/>
  <c r="Z101" i="10" s="1"/>
  <c r="R101" i="10"/>
  <c r="T100" i="10"/>
  <c r="R100" i="10"/>
  <c r="Z99" i="10"/>
  <c r="T99" i="10"/>
  <c r="X99" i="10" s="1"/>
  <c r="R99" i="10"/>
  <c r="T98" i="10"/>
  <c r="X98" i="10" s="1"/>
  <c r="R98" i="10"/>
  <c r="T97" i="10"/>
  <c r="V97" i="10" s="1"/>
  <c r="R97" i="10"/>
  <c r="V96" i="10"/>
  <c r="T96" i="10"/>
  <c r="Z96" i="10" s="1"/>
  <c r="R96" i="10"/>
  <c r="T95" i="10"/>
  <c r="X95" i="10" s="1"/>
  <c r="R95" i="10"/>
  <c r="V94" i="10"/>
  <c r="T94" i="10"/>
  <c r="X94" i="10" s="1"/>
  <c r="R94" i="10"/>
  <c r="Z93" i="10"/>
  <c r="X93" i="10"/>
  <c r="V93" i="10"/>
  <c r="T93" i="10"/>
  <c r="R93" i="10"/>
  <c r="T92" i="10"/>
  <c r="R92" i="10"/>
  <c r="T91" i="10"/>
  <c r="X91" i="10" s="1"/>
  <c r="R91" i="10"/>
  <c r="X90" i="10"/>
  <c r="V90" i="10"/>
  <c r="T90" i="10"/>
  <c r="R90" i="10"/>
  <c r="T89" i="10"/>
  <c r="X89" i="10" s="1"/>
  <c r="R89" i="10"/>
  <c r="T88" i="10"/>
  <c r="R88" i="10"/>
  <c r="T87" i="10"/>
  <c r="X87" i="10" s="1"/>
  <c r="R87" i="10"/>
  <c r="T86" i="10"/>
  <c r="V86" i="10" s="1"/>
  <c r="R86" i="10"/>
  <c r="T85" i="10"/>
  <c r="Z85" i="10" s="1"/>
  <c r="R85" i="10"/>
  <c r="T84" i="10"/>
  <c r="Z84" i="10" s="1"/>
  <c r="R84" i="10"/>
  <c r="V83" i="10"/>
  <c r="T83" i="10"/>
  <c r="X83" i="10" s="1"/>
  <c r="R83" i="10"/>
  <c r="Z82" i="10"/>
  <c r="T82" i="10"/>
  <c r="X82" i="10" s="1"/>
  <c r="R82" i="10"/>
  <c r="T81" i="10"/>
  <c r="X81" i="10" s="1"/>
  <c r="G81" i="10"/>
  <c r="R81" i="10" s="1"/>
  <c r="X80" i="10"/>
  <c r="T80" i="10"/>
  <c r="R80" i="10"/>
  <c r="T79" i="10"/>
  <c r="R79" i="10"/>
  <c r="T78" i="10"/>
  <c r="V78" i="10" s="1"/>
  <c r="R78" i="10"/>
  <c r="T77" i="10"/>
  <c r="X77" i="10" s="1"/>
  <c r="R77" i="10"/>
  <c r="T76" i="10"/>
  <c r="X76" i="10" s="1"/>
  <c r="R76" i="10"/>
  <c r="T75" i="10"/>
  <c r="R75" i="10"/>
  <c r="T74" i="10"/>
  <c r="V74" i="10" s="1"/>
  <c r="R74" i="10"/>
  <c r="T73" i="10"/>
  <c r="X73" i="10" s="1"/>
  <c r="R73" i="10"/>
  <c r="T72" i="10"/>
  <c r="R72" i="10"/>
  <c r="T71" i="10"/>
  <c r="R71" i="10"/>
  <c r="T70" i="10"/>
  <c r="V70" i="10" s="1"/>
  <c r="R70" i="10"/>
  <c r="T69" i="10"/>
  <c r="R69" i="10"/>
  <c r="T68" i="10"/>
  <c r="R68" i="10"/>
  <c r="T67" i="10"/>
  <c r="R67" i="10"/>
  <c r="X66" i="10"/>
  <c r="T66" i="10"/>
  <c r="V66" i="10" s="1"/>
  <c r="R66" i="10"/>
  <c r="Z66" i="10" s="1"/>
  <c r="X65" i="10"/>
  <c r="T65" i="10"/>
  <c r="R65" i="10"/>
  <c r="X64" i="10"/>
  <c r="T64" i="10"/>
  <c r="R64" i="10"/>
  <c r="T63" i="10"/>
  <c r="R63" i="10"/>
  <c r="X62" i="10"/>
  <c r="T62" i="10"/>
  <c r="V62" i="10" s="1"/>
  <c r="R62" i="10"/>
  <c r="T61" i="10"/>
  <c r="X61" i="10" s="1"/>
  <c r="R61" i="10"/>
  <c r="X60" i="10"/>
  <c r="T60" i="10"/>
  <c r="R60" i="10"/>
  <c r="T59" i="10"/>
  <c r="R59" i="10"/>
  <c r="T58" i="10"/>
  <c r="V58" i="10" s="1"/>
  <c r="R58" i="10"/>
  <c r="T57" i="10"/>
  <c r="R57" i="10"/>
  <c r="T56" i="10"/>
  <c r="X56" i="10" s="1"/>
  <c r="R56" i="10"/>
  <c r="T55" i="10"/>
  <c r="R55" i="10"/>
  <c r="X54" i="10"/>
  <c r="T54" i="10"/>
  <c r="V54" i="10" s="1"/>
  <c r="R54" i="10"/>
  <c r="Z54" i="10" s="1"/>
  <c r="T53" i="10"/>
  <c r="R53" i="10"/>
  <c r="T52" i="10"/>
  <c r="R52" i="10"/>
  <c r="T51" i="10"/>
  <c r="R51" i="10"/>
  <c r="G51" i="10"/>
  <c r="T50" i="10"/>
  <c r="X50" i="10" s="1"/>
  <c r="R50" i="10"/>
  <c r="X49" i="10"/>
  <c r="T49" i="10"/>
  <c r="V49" i="10" s="1"/>
  <c r="R49" i="10"/>
  <c r="V48" i="10"/>
  <c r="T48" i="10"/>
  <c r="Z48" i="10" s="1"/>
  <c r="R48" i="10"/>
  <c r="T47" i="10"/>
  <c r="V47" i="10" s="1"/>
  <c r="R47" i="10"/>
  <c r="Z46" i="10"/>
  <c r="V46" i="10"/>
  <c r="T46" i="10"/>
  <c r="X46" i="10" s="1"/>
  <c r="R46" i="10"/>
  <c r="Z45" i="10"/>
  <c r="T45" i="10"/>
  <c r="X45" i="10" s="1"/>
  <c r="R45" i="10"/>
  <c r="V44" i="10"/>
  <c r="T44" i="10"/>
  <c r="Z44" i="10" s="1"/>
  <c r="R44" i="10"/>
  <c r="V43" i="10"/>
  <c r="T43" i="10"/>
  <c r="R43" i="10"/>
  <c r="V42" i="10"/>
  <c r="T42" i="10"/>
  <c r="X42" i="10" s="1"/>
  <c r="R42" i="10"/>
  <c r="Z42" i="10" s="1"/>
  <c r="T41" i="10"/>
  <c r="X41" i="10" s="1"/>
  <c r="R41" i="10"/>
  <c r="Z41" i="10" s="1"/>
  <c r="X40" i="10"/>
  <c r="T40" i="10"/>
  <c r="Z40" i="10" s="1"/>
  <c r="R40" i="10"/>
  <c r="G39" i="10"/>
  <c r="R39" i="10" s="1"/>
  <c r="T38" i="10"/>
  <c r="R38" i="10"/>
  <c r="X37" i="10"/>
  <c r="T37" i="10"/>
  <c r="V37" i="10" s="1"/>
  <c r="R37" i="10"/>
  <c r="T36" i="10"/>
  <c r="V36" i="10" s="1"/>
  <c r="R36" i="10"/>
  <c r="T35" i="10"/>
  <c r="Z35" i="10" s="1"/>
  <c r="R35" i="10"/>
  <c r="T34" i="10"/>
  <c r="R34" i="10"/>
  <c r="X33" i="10"/>
  <c r="T33" i="10"/>
  <c r="V33" i="10" s="1"/>
  <c r="R33" i="10"/>
  <c r="Z33" i="10" s="1"/>
  <c r="T32" i="10"/>
  <c r="V32" i="10" s="1"/>
  <c r="R32" i="10"/>
  <c r="T31" i="10"/>
  <c r="Z31" i="10" s="1"/>
  <c r="R31" i="10"/>
  <c r="R30" i="10"/>
  <c r="G30" i="10"/>
  <c r="T30" i="10" s="1"/>
  <c r="X29" i="10"/>
  <c r="V29" i="10"/>
  <c r="T29" i="10"/>
  <c r="R29" i="10"/>
  <c r="G28" i="10"/>
  <c r="T27" i="10"/>
  <c r="V27" i="10" s="1"/>
  <c r="R27" i="10"/>
  <c r="G26" i="10"/>
  <c r="T26" i="10" s="1"/>
  <c r="G25" i="10"/>
  <c r="R25" i="10" s="1"/>
  <c r="T24" i="10"/>
  <c r="R24" i="10"/>
  <c r="T23" i="10"/>
  <c r="X23" i="10" s="1"/>
  <c r="R23" i="10"/>
  <c r="G22" i="10"/>
  <c r="T22" i="10" s="1"/>
  <c r="V21" i="10"/>
  <c r="T21" i="10"/>
  <c r="Z21" i="10" s="1"/>
  <c r="R21" i="10"/>
  <c r="T20" i="10"/>
  <c r="R20" i="10"/>
  <c r="X19" i="10"/>
  <c r="V19" i="10"/>
  <c r="T19" i="10"/>
  <c r="R19" i="10"/>
  <c r="T18" i="10"/>
  <c r="X18" i="10" s="1"/>
  <c r="G18" i="10"/>
  <c r="R18" i="10" s="1"/>
  <c r="T17" i="10"/>
  <c r="V17" i="10" s="1"/>
  <c r="R17" i="10"/>
  <c r="Z17" i="10" s="1"/>
  <c r="G16" i="10"/>
  <c r="T16" i="10" s="1"/>
  <c r="G15" i="10"/>
  <c r="T15" i="10" s="1"/>
  <c r="T14" i="10"/>
  <c r="R14" i="10"/>
  <c r="V13" i="10"/>
  <c r="T13" i="10"/>
  <c r="R13" i="10"/>
  <c r="G12" i="10"/>
  <c r="T12" i="10" s="1"/>
  <c r="T11" i="10"/>
  <c r="G11" i="10"/>
  <c r="R11" i="10" s="1"/>
  <c r="T10" i="10"/>
  <c r="X10" i="10" s="1"/>
  <c r="R10" i="10"/>
  <c r="T9" i="10"/>
  <c r="R9" i="10"/>
  <c r="Z9" i="10" s="1"/>
  <c r="R8" i="10"/>
  <c r="G8" i="10"/>
  <c r="T7" i="10"/>
  <c r="Z7" i="10" s="1"/>
  <c r="R7" i="10"/>
  <c r="AR6" i="10"/>
  <c r="AO6" i="10"/>
  <c r="AN6" i="10"/>
  <c r="AM6" i="10"/>
  <c r="AL6" i="10"/>
  <c r="AK6" i="10"/>
  <c r="AJ6" i="10"/>
  <c r="AI6" i="10"/>
  <c r="AH6" i="10"/>
  <c r="AG6" i="10"/>
  <c r="AE6" i="10"/>
  <c r="AD6" i="10"/>
  <c r="AC6" i="10"/>
  <c r="T6" i="10"/>
  <c r="V6" i="10" s="1"/>
  <c r="R6" i="10"/>
  <c r="Z6" i="10" s="1"/>
  <c r="AR5" i="10"/>
  <c r="AO5" i="10"/>
  <c r="AN5" i="10"/>
  <c r="AM5" i="10"/>
  <c r="AL5" i="10"/>
  <c r="AK5" i="10"/>
  <c r="AJ5" i="10"/>
  <c r="AI5" i="10"/>
  <c r="AH5" i="10"/>
  <c r="AG5" i="10"/>
  <c r="AE5" i="10"/>
  <c r="AD5" i="10"/>
  <c r="AC5" i="10"/>
  <c r="AR4" i="10"/>
  <c r="AO4" i="10"/>
  <c r="AN4" i="10"/>
  <c r="AM4" i="10"/>
  <c r="AL4" i="10"/>
  <c r="AK4" i="10"/>
  <c r="AJ4" i="10"/>
  <c r="AI4" i="10"/>
  <c r="AH4" i="10"/>
  <c r="AG4" i="10"/>
  <c r="AE4" i="10"/>
  <c r="AD4" i="10"/>
  <c r="AC4" i="10"/>
  <c r="U4" i="10"/>
  <c r="Q4" i="10"/>
  <c r="P4" i="10"/>
  <c r="O4" i="10"/>
  <c r="N4" i="10"/>
  <c r="M4" i="10"/>
  <c r="L4" i="10"/>
  <c r="K4" i="10"/>
  <c r="J4" i="10"/>
  <c r="I4" i="10"/>
  <c r="H4" i="10"/>
  <c r="F4" i="10"/>
  <c r="E4" i="10"/>
  <c r="D4" i="10"/>
  <c r="J102" i="9"/>
  <c r="L102" i="9" s="1"/>
  <c r="J101" i="9"/>
  <c r="L101" i="9" s="1"/>
  <c r="J100" i="9"/>
  <c r="L100" i="9" s="1"/>
  <c r="L99" i="9"/>
  <c r="J99" i="9"/>
  <c r="J98" i="9"/>
  <c r="L98" i="9" s="1"/>
  <c r="L97" i="9"/>
  <c r="J97" i="9"/>
  <c r="J96" i="9"/>
  <c r="L96" i="9" s="1"/>
  <c r="J95" i="9"/>
  <c r="L95" i="9" s="1"/>
  <c r="J94" i="9"/>
  <c r="L94" i="9" s="1"/>
  <c r="J93" i="9"/>
  <c r="L93" i="9" s="1"/>
  <c r="J92" i="9"/>
  <c r="L92" i="9" s="1"/>
  <c r="L91" i="9"/>
  <c r="J91" i="9"/>
  <c r="L90" i="9"/>
  <c r="J90" i="9"/>
  <c r="L89" i="9"/>
  <c r="J89" i="9"/>
  <c r="J88" i="9"/>
  <c r="L88" i="9" s="1"/>
  <c r="L87" i="9"/>
  <c r="J87" i="9"/>
  <c r="J86" i="9"/>
  <c r="L86" i="9" s="1"/>
  <c r="L85" i="9"/>
  <c r="J85" i="9"/>
  <c r="J84" i="9"/>
  <c r="L84" i="9" s="1"/>
  <c r="J83" i="9"/>
  <c r="L83" i="9" s="1"/>
  <c r="J82" i="9"/>
  <c r="L82" i="9" s="1"/>
  <c r="L81" i="9"/>
  <c r="J81" i="9"/>
  <c r="J80" i="9"/>
  <c r="L80" i="9" s="1"/>
  <c r="J79" i="9"/>
  <c r="L79" i="9" s="1"/>
  <c r="L78" i="9"/>
  <c r="J78" i="9"/>
  <c r="J77" i="9"/>
  <c r="L77" i="9" s="1"/>
  <c r="J76" i="9"/>
  <c r="L76" i="9" s="1"/>
  <c r="J75" i="9"/>
  <c r="L75" i="9" s="1"/>
  <c r="J74" i="9"/>
  <c r="L74" i="9" s="1"/>
  <c r="L73" i="9"/>
  <c r="J73" i="9"/>
  <c r="J72" i="9"/>
  <c r="L72" i="9" s="1"/>
  <c r="J71" i="9"/>
  <c r="L71" i="9" s="1"/>
  <c r="J70" i="9"/>
  <c r="L70" i="9" s="1"/>
  <c r="J69" i="9"/>
  <c r="L69" i="9" s="1"/>
  <c r="J68" i="9"/>
  <c r="L68" i="9" s="1"/>
  <c r="L67" i="9"/>
  <c r="J67" i="9"/>
  <c r="J66" i="9"/>
  <c r="L66" i="9" s="1"/>
  <c r="L65" i="9"/>
  <c r="J65" i="9"/>
  <c r="J64" i="9"/>
  <c r="L64" i="9" s="1"/>
  <c r="J63" i="9"/>
  <c r="L63" i="9" s="1"/>
  <c r="J62" i="9"/>
  <c r="L62" i="9" s="1"/>
  <c r="J61" i="9"/>
  <c r="L61" i="9" s="1"/>
  <c r="J60" i="9"/>
  <c r="L60" i="9" s="1"/>
  <c r="L59" i="9"/>
  <c r="J59" i="9"/>
  <c r="L58" i="9"/>
  <c r="J58" i="9"/>
  <c r="L57" i="9"/>
  <c r="J57" i="9"/>
  <c r="J56" i="9"/>
  <c r="L56" i="9" s="1"/>
  <c r="L55" i="9"/>
  <c r="J55" i="9"/>
  <c r="J54" i="9"/>
  <c r="L54" i="9" s="1"/>
  <c r="L53" i="9"/>
  <c r="J53" i="9"/>
  <c r="J52" i="9"/>
  <c r="L52" i="9" s="1"/>
  <c r="J51" i="9"/>
  <c r="L51" i="9" s="1"/>
  <c r="J50" i="9"/>
  <c r="L50" i="9" s="1"/>
  <c r="L49" i="9"/>
  <c r="J49" i="9"/>
  <c r="J48" i="9"/>
  <c r="L48" i="9" s="1"/>
  <c r="J47" i="9"/>
  <c r="L47" i="9" s="1"/>
  <c r="L46" i="9"/>
  <c r="J46" i="9"/>
  <c r="J45" i="9"/>
  <c r="L45" i="9" s="1"/>
  <c r="J44" i="9"/>
  <c r="L44" i="9" s="1"/>
  <c r="J43" i="9"/>
  <c r="L43" i="9" s="1"/>
  <c r="J42" i="9"/>
  <c r="L42" i="9" s="1"/>
  <c r="L41" i="9"/>
  <c r="J41" i="9"/>
  <c r="J40" i="9"/>
  <c r="L40" i="9" s="1"/>
  <c r="J39" i="9"/>
  <c r="L39" i="9" s="1"/>
  <c r="J38" i="9"/>
  <c r="L38" i="9" s="1"/>
  <c r="J37" i="9"/>
  <c r="L37" i="9" s="1"/>
  <c r="J36" i="9"/>
  <c r="L36" i="9" s="1"/>
  <c r="L35" i="9"/>
  <c r="J35" i="9"/>
  <c r="J34" i="9"/>
  <c r="L34" i="9" s="1"/>
  <c r="L33" i="9"/>
  <c r="J33" i="9"/>
  <c r="J32" i="9"/>
  <c r="L32" i="9" s="1"/>
  <c r="J31" i="9"/>
  <c r="L31" i="9" s="1"/>
  <c r="J30" i="9"/>
  <c r="L30" i="9" s="1"/>
  <c r="J29" i="9"/>
  <c r="L29" i="9" s="1"/>
  <c r="J28" i="9"/>
  <c r="L28" i="9" s="1"/>
  <c r="L27" i="9"/>
  <c r="J27" i="9"/>
  <c r="L26" i="9"/>
  <c r="J26" i="9"/>
  <c r="L25" i="9"/>
  <c r="J25" i="9"/>
  <c r="J24" i="9"/>
  <c r="L24" i="9" s="1"/>
  <c r="L23" i="9"/>
  <c r="J23" i="9"/>
  <c r="J22" i="9"/>
  <c r="L22" i="9" s="1"/>
  <c r="L21" i="9"/>
  <c r="J21" i="9"/>
  <c r="J20" i="9"/>
  <c r="L20" i="9" s="1"/>
  <c r="J19" i="9"/>
  <c r="L19" i="9" s="1"/>
  <c r="J18" i="9"/>
  <c r="L18" i="9" s="1"/>
  <c r="L17" i="9"/>
  <c r="J17" i="9"/>
  <c r="J16" i="9"/>
  <c r="L16" i="9" s="1"/>
  <c r="J15" i="9"/>
  <c r="L15" i="9" s="1"/>
  <c r="L14" i="9"/>
  <c r="J14" i="9"/>
  <c r="J13" i="9"/>
  <c r="L13" i="9" s="1"/>
  <c r="J12" i="9"/>
  <c r="L12" i="9" s="1"/>
  <c r="J11" i="9"/>
  <c r="L11" i="9" s="1"/>
  <c r="J10" i="9"/>
  <c r="L10" i="9" s="1"/>
  <c r="L9" i="9"/>
  <c r="J9" i="9"/>
  <c r="J8" i="9"/>
  <c r="L8" i="9" s="1"/>
  <c r="J7" i="9"/>
  <c r="L7" i="9" s="1"/>
  <c r="J6" i="9"/>
  <c r="L6" i="9" s="1"/>
  <c r="J5" i="9"/>
  <c r="N4" i="9"/>
  <c r="K4" i="9"/>
  <c r="H4" i="9"/>
  <c r="G4" i="9"/>
  <c r="F4" i="9"/>
  <c r="E4" i="9"/>
  <c r="J4" i="9" s="1"/>
  <c r="L4" i="9" s="1"/>
  <c r="D4" i="9"/>
  <c r="C4" i="9"/>
  <c r="O58" i="8"/>
  <c r="R58" i="8" s="1"/>
  <c r="O57" i="8"/>
  <c r="R57" i="8" s="1"/>
  <c r="O56" i="8"/>
  <c r="R56" i="8" s="1"/>
  <c r="O55" i="8"/>
  <c r="R55" i="8" s="1"/>
  <c r="O54" i="8"/>
  <c r="R54" i="8" s="1"/>
  <c r="O53" i="8"/>
  <c r="R53" i="8" s="1"/>
  <c r="O52" i="8"/>
  <c r="R52" i="8" s="1"/>
  <c r="R51" i="8"/>
  <c r="O51" i="8"/>
  <c r="O50" i="8"/>
  <c r="R50" i="8" s="1"/>
  <c r="O49" i="8"/>
  <c r="R49" i="8" s="1"/>
  <c r="O48" i="8"/>
  <c r="R48" i="8" s="1"/>
  <c r="R47" i="8"/>
  <c r="O47" i="8"/>
  <c r="O46" i="8"/>
  <c r="R46" i="8" s="1"/>
  <c r="O45" i="8"/>
  <c r="R45" i="8" s="1"/>
  <c r="O44" i="8"/>
  <c r="R44" i="8" s="1"/>
  <c r="R43" i="8"/>
  <c r="O43" i="8"/>
  <c r="O42" i="8"/>
  <c r="R42" i="8" s="1"/>
  <c r="O41" i="8"/>
  <c r="R41" i="8" s="1"/>
  <c r="O40" i="8"/>
  <c r="R40" i="8" s="1"/>
  <c r="O39" i="8"/>
  <c r="R39" i="8" s="1"/>
  <c r="O38" i="8"/>
  <c r="R38" i="8" s="1"/>
  <c r="O37" i="8"/>
  <c r="R37" i="8" s="1"/>
  <c r="O36" i="8"/>
  <c r="R36" i="8" s="1"/>
  <c r="O35" i="8"/>
  <c r="R35" i="8" s="1"/>
  <c r="O34" i="8"/>
  <c r="R34" i="8" s="1"/>
  <c r="O33" i="8"/>
  <c r="R33" i="8" s="1"/>
  <c r="O32" i="8"/>
  <c r="R32" i="8" s="1"/>
  <c r="R31" i="8"/>
  <c r="O31" i="8"/>
  <c r="O30" i="8"/>
  <c r="R30" i="8" s="1"/>
  <c r="O29" i="8"/>
  <c r="R29" i="8" s="1"/>
  <c r="O28" i="8"/>
  <c r="R28" i="8" s="1"/>
  <c r="R27" i="8"/>
  <c r="O27" i="8"/>
  <c r="O26" i="8"/>
  <c r="R26" i="8" s="1"/>
  <c r="O25" i="8"/>
  <c r="R25" i="8" s="1"/>
  <c r="O24" i="8"/>
  <c r="R24" i="8" s="1"/>
  <c r="O23" i="8"/>
  <c r="R23" i="8" s="1"/>
  <c r="O22" i="8"/>
  <c r="R22" i="8" s="1"/>
  <c r="O21" i="8"/>
  <c r="R21" i="8" s="1"/>
  <c r="O20" i="8"/>
  <c r="R20" i="8" s="1"/>
  <c r="R19" i="8"/>
  <c r="O19" i="8"/>
  <c r="O18" i="8"/>
  <c r="R18" i="8" s="1"/>
  <c r="O17" i="8"/>
  <c r="R17" i="8" s="1"/>
  <c r="O16" i="8"/>
  <c r="R16" i="8" s="1"/>
  <c r="U15" i="8"/>
  <c r="N15" i="8"/>
  <c r="O15" i="8" s="1"/>
  <c r="R15" i="8" s="1"/>
  <c r="O14" i="8"/>
  <c r="R14" i="8" s="1"/>
  <c r="R13" i="8"/>
  <c r="N13" i="8"/>
  <c r="O13" i="8" s="1"/>
  <c r="O12" i="8"/>
  <c r="R12" i="8" s="1"/>
  <c r="O11" i="8"/>
  <c r="R11" i="8" s="1"/>
  <c r="O10" i="8"/>
  <c r="R10" i="8" s="1"/>
  <c r="O9" i="8"/>
  <c r="R9" i="8" s="1"/>
  <c r="N9" i="8"/>
  <c r="N8" i="8"/>
  <c r="O8" i="8" s="1"/>
  <c r="R8" i="8" s="1"/>
  <c r="R7" i="8"/>
  <c r="O7" i="8"/>
  <c r="O6" i="8"/>
  <c r="R6" i="8" s="1"/>
  <c r="O5" i="8"/>
  <c r="R5" i="8" s="1"/>
  <c r="Q3" i="8"/>
  <c r="M3" i="8"/>
  <c r="L3" i="8"/>
  <c r="K3" i="8"/>
  <c r="J3" i="8"/>
  <c r="I3" i="8"/>
  <c r="H3" i="8"/>
  <c r="G3" i="8"/>
  <c r="F3" i="8"/>
  <c r="E3" i="8"/>
  <c r="D3" i="8"/>
  <c r="C3" i="8"/>
  <c r="P124" i="7"/>
  <c r="S124" i="7" s="1"/>
  <c r="S123" i="7"/>
  <c r="P123" i="7"/>
  <c r="P122" i="7"/>
  <c r="S122" i="7" s="1"/>
  <c r="P121" i="7"/>
  <c r="S121" i="7" s="1"/>
  <c r="S120" i="7"/>
  <c r="P120" i="7"/>
  <c r="P119" i="7"/>
  <c r="S119" i="7" s="1"/>
  <c r="S118" i="7"/>
  <c r="P118" i="7"/>
  <c r="P117" i="7"/>
  <c r="S117" i="7" s="1"/>
  <c r="S116" i="7"/>
  <c r="P116" i="7"/>
  <c r="P115" i="7"/>
  <c r="S115" i="7" s="1"/>
  <c r="S114" i="7"/>
  <c r="P114" i="7"/>
  <c r="P113" i="7"/>
  <c r="S113" i="7" s="1"/>
  <c r="S112" i="7"/>
  <c r="P112" i="7"/>
  <c r="S111" i="7"/>
  <c r="P111" i="7"/>
  <c r="P110" i="7"/>
  <c r="S110" i="7" s="1"/>
  <c r="P109" i="7"/>
  <c r="S109" i="7" s="1"/>
  <c r="P108" i="7"/>
  <c r="S108" i="7" s="1"/>
  <c r="S107" i="7"/>
  <c r="P107" i="7"/>
  <c r="P106" i="7"/>
  <c r="S106" i="7" s="1"/>
  <c r="P105" i="7"/>
  <c r="S105" i="7" s="1"/>
  <c r="S104" i="7"/>
  <c r="P104" i="7"/>
  <c r="S103" i="7"/>
  <c r="P103" i="7"/>
  <c r="S102" i="7"/>
  <c r="P102" i="7"/>
  <c r="P101" i="7"/>
  <c r="S101" i="7" s="1"/>
  <c r="S100" i="7"/>
  <c r="P100" i="7"/>
  <c r="P99" i="7"/>
  <c r="S99" i="7" s="1"/>
  <c r="S98" i="7"/>
  <c r="P98" i="7"/>
  <c r="P97" i="7"/>
  <c r="S97" i="7" s="1"/>
  <c r="P96" i="7"/>
  <c r="S96" i="7" s="1"/>
  <c r="S95" i="7"/>
  <c r="P95" i="7"/>
  <c r="S94" i="7"/>
  <c r="P94" i="7"/>
  <c r="P93" i="7"/>
  <c r="S93" i="7" s="1"/>
  <c r="P92" i="7"/>
  <c r="S92" i="7" s="1"/>
  <c r="S91" i="7"/>
  <c r="P91" i="7"/>
  <c r="P90" i="7"/>
  <c r="S90" i="7" s="1"/>
  <c r="P89" i="7"/>
  <c r="S89" i="7" s="1"/>
  <c r="S88" i="7"/>
  <c r="P88" i="7"/>
  <c r="P87" i="7"/>
  <c r="S87" i="7" s="1"/>
  <c r="S86" i="7"/>
  <c r="P86" i="7"/>
  <c r="P85" i="7"/>
  <c r="S85" i="7" s="1"/>
  <c r="S84" i="7"/>
  <c r="P84" i="7"/>
  <c r="P83" i="7"/>
  <c r="S83" i="7" s="1"/>
  <c r="S82" i="7"/>
  <c r="P82" i="7"/>
  <c r="P81" i="7"/>
  <c r="S81" i="7" s="1"/>
  <c r="S80" i="7"/>
  <c r="P80" i="7"/>
  <c r="S79" i="7"/>
  <c r="P79" i="7"/>
  <c r="P78" i="7"/>
  <c r="S78" i="7" s="1"/>
  <c r="P77" i="7"/>
  <c r="S77" i="7" s="1"/>
  <c r="P76" i="7"/>
  <c r="S76" i="7" s="1"/>
  <c r="S75" i="7"/>
  <c r="P75" i="7"/>
  <c r="P74" i="7"/>
  <c r="S74" i="7" s="1"/>
  <c r="P73" i="7"/>
  <c r="S73" i="7" s="1"/>
  <c r="S72" i="7"/>
  <c r="P72" i="7"/>
  <c r="S71" i="7"/>
  <c r="P71" i="7"/>
  <c r="S70" i="7"/>
  <c r="P70" i="7"/>
  <c r="P69" i="7"/>
  <c r="S69" i="7" s="1"/>
  <c r="S68" i="7"/>
  <c r="P68" i="7"/>
  <c r="P67" i="7"/>
  <c r="S67" i="7" s="1"/>
  <c r="S66" i="7"/>
  <c r="P66" i="7"/>
  <c r="P65" i="7"/>
  <c r="S65" i="7" s="1"/>
  <c r="P64" i="7"/>
  <c r="S64" i="7" s="1"/>
  <c r="S63" i="7"/>
  <c r="P63" i="7"/>
  <c r="S62" i="7"/>
  <c r="P62" i="7"/>
  <c r="P61" i="7"/>
  <c r="S61" i="7" s="1"/>
  <c r="P60" i="7"/>
  <c r="S60" i="7" s="1"/>
  <c r="S59" i="7"/>
  <c r="P59" i="7"/>
  <c r="P58" i="7"/>
  <c r="S58" i="7" s="1"/>
  <c r="P57" i="7"/>
  <c r="S57" i="7" s="1"/>
  <c r="S56" i="7"/>
  <c r="P56" i="7"/>
  <c r="P55" i="7"/>
  <c r="S55" i="7" s="1"/>
  <c r="S54" i="7"/>
  <c r="P54" i="7"/>
  <c r="P53" i="7"/>
  <c r="S53" i="7" s="1"/>
  <c r="S52" i="7"/>
  <c r="P52" i="7"/>
  <c r="P51" i="7"/>
  <c r="S51" i="7" s="1"/>
  <c r="S50" i="7"/>
  <c r="P50" i="7"/>
  <c r="P49" i="7"/>
  <c r="S49" i="7" s="1"/>
  <c r="S48" i="7"/>
  <c r="P48" i="7"/>
  <c r="S47" i="7"/>
  <c r="P47" i="7"/>
  <c r="P46" i="7"/>
  <c r="S46" i="7" s="1"/>
  <c r="P45" i="7"/>
  <c r="S45" i="7" s="1"/>
  <c r="P44" i="7"/>
  <c r="S44" i="7" s="1"/>
  <c r="S43" i="7"/>
  <c r="P43" i="7"/>
  <c r="P42" i="7"/>
  <c r="S42" i="7" s="1"/>
  <c r="P41" i="7"/>
  <c r="S41" i="7" s="1"/>
  <c r="S40" i="7"/>
  <c r="P40" i="7"/>
  <c r="S39" i="7"/>
  <c r="P39" i="7"/>
  <c r="S38" i="7"/>
  <c r="P38" i="7"/>
  <c r="P37" i="7"/>
  <c r="S37" i="7" s="1"/>
  <c r="S36" i="7"/>
  <c r="P36" i="7"/>
  <c r="P35" i="7"/>
  <c r="S35" i="7" s="1"/>
  <c r="S34" i="7"/>
  <c r="P34" i="7"/>
  <c r="P33" i="7"/>
  <c r="S33" i="7" s="1"/>
  <c r="P32" i="7"/>
  <c r="S32" i="7" s="1"/>
  <c r="S31" i="7"/>
  <c r="P31" i="7"/>
  <c r="S30" i="7"/>
  <c r="P30" i="7"/>
  <c r="P29" i="7"/>
  <c r="S29" i="7" s="1"/>
  <c r="P28" i="7"/>
  <c r="S28" i="7" s="1"/>
  <c r="S27" i="7"/>
  <c r="P27" i="7"/>
  <c r="P26" i="7"/>
  <c r="S26" i="7" s="1"/>
  <c r="P25" i="7"/>
  <c r="S25" i="7" s="1"/>
  <c r="S24" i="7"/>
  <c r="P24" i="7"/>
  <c r="P23" i="7"/>
  <c r="S23" i="7" s="1"/>
  <c r="S22" i="7"/>
  <c r="P22" i="7"/>
  <c r="P21" i="7"/>
  <c r="S21" i="7" s="1"/>
  <c r="S20" i="7"/>
  <c r="P20" i="7"/>
  <c r="P19" i="7"/>
  <c r="S19" i="7" s="1"/>
  <c r="S18" i="7"/>
  <c r="P18" i="7"/>
  <c r="P17" i="7"/>
  <c r="S17" i="7" s="1"/>
  <c r="S16" i="7"/>
  <c r="P16" i="7"/>
  <c r="S15" i="7"/>
  <c r="P15" i="7"/>
  <c r="P14" i="7"/>
  <c r="S14" i="7" s="1"/>
  <c r="P13" i="7"/>
  <c r="S13" i="7" s="1"/>
  <c r="P12" i="7"/>
  <c r="S12" i="7" s="1"/>
  <c r="S11" i="7"/>
  <c r="P11" i="7"/>
  <c r="AH10" i="7"/>
  <c r="AF10" i="7"/>
  <c r="AE10" i="7"/>
  <c r="AD10" i="7"/>
  <c r="AC10" i="7"/>
  <c r="AB10" i="7"/>
  <c r="AA10" i="7"/>
  <c r="Z10" i="7"/>
  <c r="Y10" i="7"/>
  <c r="X10" i="7"/>
  <c r="W10" i="7"/>
  <c r="P10" i="7"/>
  <c r="S10" i="7" s="1"/>
  <c r="AH9" i="7"/>
  <c r="AF9" i="7"/>
  <c r="AE9" i="7"/>
  <c r="AD9" i="7"/>
  <c r="AC9" i="7"/>
  <c r="AB9" i="7"/>
  <c r="AA9" i="7"/>
  <c r="Z9" i="7"/>
  <c r="Y9" i="7"/>
  <c r="X9" i="7"/>
  <c r="W9" i="7"/>
  <c r="P9" i="7"/>
  <c r="S9" i="7" s="1"/>
  <c r="AH8" i="7"/>
  <c r="AF8" i="7"/>
  <c r="AE8" i="7"/>
  <c r="AD8" i="7"/>
  <c r="AC8" i="7"/>
  <c r="AB8" i="7"/>
  <c r="AA8" i="7"/>
  <c r="Z8" i="7"/>
  <c r="Y8" i="7"/>
  <c r="X8" i="7"/>
  <c r="W8" i="7"/>
  <c r="S8" i="7"/>
  <c r="P8" i="7"/>
  <c r="AH7" i="7"/>
  <c r="AF7" i="7"/>
  <c r="AE7" i="7"/>
  <c r="AD7" i="7"/>
  <c r="AC7" i="7"/>
  <c r="AB7" i="7"/>
  <c r="AA7" i="7"/>
  <c r="Z7" i="7"/>
  <c r="Y7" i="7"/>
  <c r="X7" i="7"/>
  <c r="W7" i="7"/>
  <c r="P7" i="7"/>
  <c r="S7" i="7" s="1"/>
  <c r="AH6" i="7"/>
  <c r="AF6" i="7"/>
  <c r="AE6" i="7"/>
  <c r="AD6" i="7"/>
  <c r="AC6" i="7"/>
  <c r="AB6" i="7"/>
  <c r="AA6" i="7"/>
  <c r="Z6" i="7"/>
  <c r="Y6" i="7"/>
  <c r="X6" i="7"/>
  <c r="W6" i="7"/>
  <c r="P6" i="7"/>
  <c r="S6" i="7" s="1"/>
  <c r="AH5" i="7"/>
  <c r="AF5" i="7"/>
  <c r="AE5" i="7"/>
  <c r="AD5" i="7"/>
  <c r="AC5" i="7"/>
  <c r="AB5" i="7"/>
  <c r="AA5" i="7"/>
  <c r="Z5" i="7"/>
  <c r="Y5" i="7"/>
  <c r="X5" i="7"/>
  <c r="W5" i="7"/>
  <c r="AH4" i="7"/>
  <c r="AF4" i="7"/>
  <c r="AE4" i="7"/>
  <c r="AD4" i="7"/>
  <c r="AC4" i="7"/>
  <c r="AB4" i="7"/>
  <c r="AA4" i="7"/>
  <c r="Z4" i="7"/>
  <c r="Y4" i="7"/>
  <c r="X4" i="7"/>
  <c r="W4" i="7"/>
  <c r="R4" i="7"/>
  <c r="O4" i="7"/>
  <c r="M4" i="7"/>
  <c r="L4" i="7"/>
  <c r="K4" i="7"/>
  <c r="J4" i="7"/>
  <c r="I4" i="7"/>
  <c r="H4" i="7"/>
  <c r="G4" i="7"/>
  <c r="F4" i="7"/>
  <c r="E4" i="7"/>
  <c r="D4" i="7"/>
  <c r="Q46" i="6"/>
  <c r="N46" i="6"/>
  <c r="N45" i="6"/>
  <c r="N44" i="6"/>
  <c r="Q44" i="6" s="1"/>
  <c r="N43" i="6"/>
  <c r="Q43" i="6" s="1"/>
  <c r="N42" i="6"/>
  <c r="Q42" i="6" s="1"/>
  <c r="N41" i="6"/>
  <c r="Q41" i="6" s="1"/>
  <c r="N40" i="6"/>
  <c r="Q40" i="6" s="1"/>
  <c r="N39" i="6"/>
  <c r="Q39" i="6" s="1"/>
  <c r="N38" i="6"/>
  <c r="Q38" i="6" s="1"/>
  <c r="Q37" i="6"/>
  <c r="N37" i="6"/>
  <c r="N36" i="6"/>
  <c r="Q36" i="6" s="1"/>
  <c r="N35" i="6"/>
  <c r="Q35" i="6" s="1"/>
  <c r="N34" i="6"/>
  <c r="Q34" i="6" s="1"/>
  <c r="Q33" i="6"/>
  <c r="N33" i="6"/>
  <c r="N32" i="6"/>
  <c r="Q31" i="6"/>
  <c r="N31" i="6"/>
  <c r="N30" i="6"/>
  <c r="Q30" i="6" s="1"/>
  <c r="N29" i="6"/>
  <c r="Q29" i="6" s="1"/>
  <c r="N28" i="6"/>
  <c r="N27" i="6"/>
  <c r="N26" i="6"/>
  <c r="N25" i="6"/>
  <c r="N24" i="6"/>
  <c r="N23" i="6"/>
  <c r="Q23" i="6" s="1"/>
  <c r="N22" i="6"/>
  <c r="Q22" i="6" s="1"/>
  <c r="N21" i="6"/>
  <c r="Q21" i="6" s="1"/>
  <c r="N20" i="6"/>
  <c r="Q20" i="6" s="1"/>
  <c r="N19" i="6"/>
  <c r="Q19" i="6" s="1"/>
  <c r="Q18" i="6"/>
  <c r="N18" i="6"/>
  <c r="N17" i="6"/>
  <c r="Q17" i="6" s="1"/>
  <c r="N16" i="6"/>
  <c r="Q16" i="6" s="1"/>
  <c r="N15" i="6"/>
  <c r="Q15" i="6" s="1"/>
  <c r="Q14" i="6"/>
  <c r="N14" i="6"/>
  <c r="N13" i="6"/>
  <c r="Q13" i="6" s="1"/>
  <c r="N12" i="6"/>
  <c r="Q12" i="6" s="1"/>
  <c r="N11" i="6"/>
  <c r="Q11" i="6" s="1"/>
  <c r="N10" i="6"/>
  <c r="N9" i="6"/>
  <c r="Q9" i="6" s="1"/>
  <c r="N8" i="6"/>
  <c r="N7" i="6"/>
  <c r="Q7" i="6" s="1"/>
  <c r="N6" i="6"/>
  <c r="Q6" i="6" s="1"/>
  <c r="N5" i="6"/>
  <c r="P4" i="6"/>
  <c r="L4" i="6"/>
  <c r="K4" i="6"/>
  <c r="J4" i="6"/>
  <c r="I4" i="6"/>
  <c r="H4" i="6"/>
  <c r="G4" i="6"/>
  <c r="F4" i="6"/>
  <c r="E4" i="6"/>
  <c r="D4" i="6"/>
  <c r="C4" i="6"/>
  <c r="P55" i="5"/>
  <c r="V55" i="5" s="1"/>
  <c r="P54" i="5"/>
  <c r="P53" i="5"/>
  <c r="W53" i="5" s="1"/>
  <c r="W52" i="5"/>
  <c r="P52" i="5"/>
  <c r="V52" i="5" s="1"/>
  <c r="P51" i="5"/>
  <c r="V51" i="5" s="1"/>
  <c r="P50" i="5"/>
  <c r="W50" i="5" s="1"/>
  <c r="P49" i="5"/>
  <c r="V49" i="5" s="1"/>
  <c r="W48" i="5"/>
  <c r="P48" i="5"/>
  <c r="V48" i="5" s="1"/>
  <c r="P47" i="5"/>
  <c r="V47" i="5" s="1"/>
  <c r="P46" i="5"/>
  <c r="P45" i="5"/>
  <c r="W45" i="5" s="1"/>
  <c r="W44" i="5"/>
  <c r="V44" i="5"/>
  <c r="P44" i="5"/>
  <c r="P43" i="5"/>
  <c r="W43" i="5" s="1"/>
  <c r="P42" i="5"/>
  <c r="W42" i="5" s="1"/>
  <c r="P41" i="5"/>
  <c r="V41" i="5" s="1"/>
  <c r="P40" i="5"/>
  <c r="V40" i="5" s="1"/>
  <c r="P39" i="5"/>
  <c r="W39" i="5" s="1"/>
  <c r="P38" i="5"/>
  <c r="P37" i="5"/>
  <c r="W37" i="5" s="1"/>
  <c r="P36" i="5"/>
  <c r="W36" i="5" s="1"/>
  <c r="P35" i="5"/>
  <c r="W35" i="5" s="1"/>
  <c r="P34" i="5"/>
  <c r="W34" i="5" s="1"/>
  <c r="P33" i="5"/>
  <c r="V33" i="5" s="1"/>
  <c r="W32" i="5"/>
  <c r="P32" i="5"/>
  <c r="V32" i="5" s="1"/>
  <c r="W31" i="5"/>
  <c r="P31" i="5"/>
  <c r="V31" i="5" s="1"/>
  <c r="P30" i="5"/>
  <c r="P29" i="5"/>
  <c r="W29" i="5" s="1"/>
  <c r="W28" i="5"/>
  <c r="V28" i="5"/>
  <c r="P28" i="5"/>
  <c r="W27" i="5"/>
  <c r="P27" i="5"/>
  <c r="V27" i="5" s="1"/>
  <c r="P26" i="5"/>
  <c r="W26" i="5" s="1"/>
  <c r="P25" i="5"/>
  <c r="V25" i="5" s="1"/>
  <c r="W24" i="5"/>
  <c r="P24" i="5"/>
  <c r="V24" i="5" s="1"/>
  <c r="W23" i="5"/>
  <c r="V23" i="5"/>
  <c r="P23" i="5"/>
  <c r="P22" i="5"/>
  <c r="P21" i="5"/>
  <c r="W21" i="5" s="1"/>
  <c r="W20" i="5"/>
  <c r="V20" i="5"/>
  <c r="P20" i="5"/>
  <c r="W19" i="5"/>
  <c r="V19" i="5"/>
  <c r="P19" i="5"/>
  <c r="P18" i="5"/>
  <c r="W18" i="5" s="1"/>
  <c r="P17" i="5"/>
  <c r="V17" i="5" s="1"/>
  <c r="P16" i="5"/>
  <c r="V16" i="5" s="1"/>
  <c r="P15" i="5"/>
  <c r="W15" i="5" s="1"/>
  <c r="P14" i="5"/>
  <c r="P13" i="5"/>
  <c r="W13" i="5" s="1"/>
  <c r="P12" i="5"/>
  <c r="W12" i="5" s="1"/>
  <c r="P11" i="5"/>
  <c r="W11" i="5" s="1"/>
  <c r="P10" i="5"/>
  <c r="W10" i="5" s="1"/>
  <c r="P9" i="5"/>
  <c r="V9" i="5" s="1"/>
  <c r="P8" i="5"/>
  <c r="V8" i="5" s="1"/>
  <c r="W7" i="5"/>
  <c r="V7" i="5"/>
  <c r="P7" i="5"/>
  <c r="P6" i="5"/>
  <c r="S4" i="5"/>
  <c r="Q4" i="5"/>
  <c r="F4" i="5"/>
  <c r="D4" i="5"/>
  <c r="P4" i="5" s="1"/>
  <c r="J138" i="4"/>
  <c r="O137" i="4"/>
  <c r="K137" i="4"/>
  <c r="K138" i="4" s="1"/>
  <c r="J137" i="4"/>
  <c r="I137" i="4"/>
  <c r="I138" i="4" s="1"/>
  <c r="H137" i="4"/>
  <c r="H138" i="4" s="1"/>
  <c r="G137" i="4"/>
  <c r="G138" i="4" s="1"/>
  <c r="F137" i="4"/>
  <c r="F138" i="4" s="1"/>
  <c r="E137" i="4"/>
  <c r="E138" i="4" s="1"/>
  <c r="D137" i="4"/>
  <c r="D138" i="4" s="1"/>
  <c r="M136" i="4"/>
  <c r="P136" i="4" s="1"/>
  <c r="M135" i="4"/>
  <c r="P135" i="4" s="1"/>
  <c r="M134" i="4"/>
  <c r="P134" i="4" s="1"/>
  <c r="M133" i="4"/>
  <c r="P133" i="4" s="1"/>
  <c r="M132" i="4"/>
  <c r="P132" i="4" s="1"/>
  <c r="M131" i="4"/>
  <c r="P131" i="4" s="1"/>
  <c r="M130" i="4"/>
  <c r="P130" i="4" s="1"/>
  <c r="M129" i="4"/>
  <c r="P129" i="4" s="1"/>
  <c r="M120" i="4"/>
  <c r="P120" i="4" s="1"/>
  <c r="M119" i="4"/>
  <c r="P119" i="4" s="1"/>
  <c r="M118" i="4"/>
  <c r="P118" i="4" s="1"/>
  <c r="M117" i="4"/>
  <c r="P117" i="4" s="1"/>
  <c r="M116" i="4"/>
  <c r="P116" i="4" s="1"/>
  <c r="M115" i="4"/>
  <c r="P115" i="4" s="1"/>
  <c r="M114" i="4"/>
  <c r="P114" i="4" s="1"/>
  <c r="M113" i="4"/>
  <c r="P113" i="4" s="1"/>
  <c r="P112" i="4"/>
  <c r="M112" i="4"/>
  <c r="M111" i="4"/>
  <c r="P111" i="4" s="1"/>
  <c r="M110" i="4"/>
  <c r="P110" i="4" s="1"/>
  <c r="M109" i="4"/>
  <c r="P109" i="4" s="1"/>
  <c r="M108" i="4"/>
  <c r="P108" i="4" s="1"/>
  <c r="M107" i="4"/>
  <c r="P107" i="4" s="1"/>
  <c r="M106" i="4"/>
  <c r="P106" i="4" s="1"/>
  <c r="M105" i="4"/>
  <c r="P105" i="4" s="1"/>
  <c r="P104" i="4"/>
  <c r="M104" i="4"/>
  <c r="M103" i="4"/>
  <c r="P103" i="4" s="1"/>
  <c r="M102" i="4"/>
  <c r="P102" i="4" s="1"/>
  <c r="M101" i="4"/>
  <c r="P101" i="4" s="1"/>
  <c r="P100" i="4"/>
  <c r="M100" i="4"/>
  <c r="M99" i="4"/>
  <c r="P99" i="4" s="1"/>
  <c r="M98" i="4"/>
  <c r="P98" i="4" s="1"/>
  <c r="M97" i="4"/>
  <c r="P97" i="4" s="1"/>
  <c r="M96" i="4"/>
  <c r="P96" i="4" s="1"/>
  <c r="M95" i="4"/>
  <c r="P95" i="4" s="1"/>
  <c r="M94" i="4"/>
  <c r="P94" i="4" s="1"/>
  <c r="M93" i="4"/>
  <c r="P93" i="4" s="1"/>
  <c r="M92" i="4"/>
  <c r="P92" i="4" s="1"/>
  <c r="M91" i="4"/>
  <c r="P91" i="4" s="1"/>
  <c r="M90" i="4"/>
  <c r="P90" i="4" s="1"/>
  <c r="M89" i="4"/>
  <c r="P89" i="4" s="1"/>
  <c r="M88" i="4"/>
  <c r="P88" i="4" s="1"/>
  <c r="M87" i="4"/>
  <c r="P87" i="4" s="1"/>
  <c r="M86" i="4"/>
  <c r="P86" i="4" s="1"/>
  <c r="M85" i="4"/>
  <c r="P85" i="4" s="1"/>
  <c r="M84" i="4"/>
  <c r="P84" i="4" s="1"/>
  <c r="M83" i="4"/>
  <c r="P83" i="4" s="1"/>
  <c r="M82" i="4"/>
  <c r="P82" i="4" s="1"/>
  <c r="M81" i="4"/>
  <c r="P81" i="4" s="1"/>
  <c r="P80" i="4"/>
  <c r="M80" i="4"/>
  <c r="M79" i="4"/>
  <c r="P79" i="4" s="1"/>
  <c r="M78" i="4"/>
  <c r="P78" i="4" s="1"/>
  <c r="M77" i="4"/>
  <c r="P77" i="4" s="1"/>
  <c r="M76" i="4"/>
  <c r="P76" i="4" s="1"/>
  <c r="M75" i="4"/>
  <c r="P75" i="4" s="1"/>
  <c r="M74" i="4"/>
  <c r="P74" i="4" s="1"/>
  <c r="M73" i="4"/>
  <c r="P73" i="4" s="1"/>
  <c r="P72" i="4"/>
  <c r="M72" i="4"/>
  <c r="M71" i="4"/>
  <c r="P71" i="4" s="1"/>
  <c r="M70" i="4"/>
  <c r="P70" i="4" s="1"/>
  <c r="M69" i="4"/>
  <c r="P69" i="4" s="1"/>
  <c r="P68" i="4"/>
  <c r="M68" i="4"/>
  <c r="M67" i="4"/>
  <c r="P67" i="4" s="1"/>
  <c r="M66" i="4"/>
  <c r="P66" i="4" s="1"/>
  <c r="M65" i="4"/>
  <c r="P65" i="4" s="1"/>
  <c r="M64" i="4"/>
  <c r="P64" i="4" s="1"/>
  <c r="M63" i="4"/>
  <c r="P63" i="4" s="1"/>
  <c r="M62" i="4"/>
  <c r="P62" i="4" s="1"/>
  <c r="M61" i="4"/>
  <c r="P61" i="4" s="1"/>
  <c r="M60" i="4"/>
  <c r="P60" i="4" s="1"/>
  <c r="M59" i="4"/>
  <c r="P59" i="4" s="1"/>
  <c r="M58" i="4"/>
  <c r="P58" i="4" s="1"/>
  <c r="M57" i="4"/>
  <c r="P57" i="4" s="1"/>
  <c r="M56" i="4"/>
  <c r="P56" i="4" s="1"/>
  <c r="M55" i="4"/>
  <c r="P55" i="4" s="1"/>
  <c r="M54" i="4"/>
  <c r="P54" i="4" s="1"/>
  <c r="M53" i="4"/>
  <c r="P53" i="4" s="1"/>
  <c r="M52" i="4"/>
  <c r="P52" i="4" s="1"/>
  <c r="M51" i="4"/>
  <c r="P51" i="4" s="1"/>
  <c r="M50" i="4"/>
  <c r="P50" i="4" s="1"/>
  <c r="M49" i="4"/>
  <c r="P49" i="4" s="1"/>
  <c r="P48" i="4"/>
  <c r="M48" i="4"/>
  <c r="M47" i="4"/>
  <c r="P47" i="4" s="1"/>
  <c r="M46" i="4"/>
  <c r="P46" i="4" s="1"/>
  <c r="M45" i="4"/>
  <c r="P45" i="4" s="1"/>
  <c r="M44" i="4"/>
  <c r="P44" i="4" s="1"/>
  <c r="M43" i="4"/>
  <c r="P43" i="4" s="1"/>
  <c r="M42" i="4"/>
  <c r="P42" i="4" s="1"/>
  <c r="M41" i="4"/>
  <c r="P41" i="4" s="1"/>
  <c r="P40" i="4"/>
  <c r="M40" i="4"/>
  <c r="M39" i="4"/>
  <c r="P39" i="4" s="1"/>
  <c r="M38" i="4"/>
  <c r="P38" i="4" s="1"/>
  <c r="M37" i="4"/>
  <c r="P37" i="4" s="1"/>
  <c r="P36" i="4"/>
  <c r="M36" i="4"/>
  <c r="M35" i="4"/>
  <c r="P35" i="4" s="1"/>
  <c r="M34" i="4"/>
  <c r="P34" i="4" s="1"/>
  <c r="M33" i="4"/>
  <c r="P33" i="4" s="1"/>
  <c r="M32" i="4"/>
  <c r="P32" i="4" s="1"/>
  <c r="M31" i="4"/>
  <c r="P31" i="4" s="1"/>
  <c r="M30" i="4"/>
  <c r="P30" i="4" s="1"/>
  <c r="M29" i="4"/>
  <c r="P29" i="4" s="1"/>
  <c r="M28" i="4"/>
  <c r="P28" i="4" s="1"/>
  <c r="M27" i="4"/>
  <c r="P27" i="4" s="1"/>
  <c r="M26" i="4"/>
  <c r="P26" i="4" s="1"/>
  <c r="M25" i="4"/>
  <c r="P25" i="4" s="1"/>
  <c r="M24" i="4"/>
  <c r="P24" i="4" s="1"/>
  <c r="M23" i="4"/>
  <c r="P23" i="4" s="1"/>
  <c r="M22" i="4"/>
  <c r="P22" i="4" s="1"/>
  <c r="M21" i="4"/>
  <c r="P21" i="4" s="1"/>
  <c r="M20" i="4"/>
  <c r="P20" i="4" s="1"/>
  <c r="M19" i="4"/>
  <c r="P19" i="4" s="1"/>
  <c r="M18" i="4"/>
  <c r="P18" i="4" s="1"/>
  <c r="M17" i="4"/>
  <c r="P17" i="4" s="1"/>
  <c r="P16" i="4"/>
  <c r="M16" i="4"/>
  <c r="M15" i="4"/>
  <c r="P15" i="4" s="1"/>
  <c r="M14" i="4"/>
  <c r="P14" i="4" s="1"/>
  <c r="M13" i="4"/>
  <c r="P13" i="4" s="1"/>
  <c r="M12" i="4"/>
  <c r="P12" i="4" s="1"/>
  <c r="M11" i="4"/>
  <c r="P11" i="4" s="1"/>
  <c r="M10" i="4"/>
  <c r="P10" i="4" s="1"/>
  <c r="AE9" i="4"/>
  <c r="AB9" i="4"/>
  <c r="AA9" i="4"/>
  <c r="Z9" i="4"/>
  <c r="Y9" i="4"/>
  <c r="X9" i="4"/>
  <c r="W9" i="4"/>
  <c r="V9" i="4"/>
  <c r="U9" i="4"/>
  <c r="M9" i="4"/>
  <c r="P9" i="4" s="1"/>
  <c r="AE8" i="4"/>
  <c r="AB8" i="4"/>
  <c r="AA8" i="4"/>
  <c r="Z8" i="4"/>
  <c r="Y8" i="4"/>
  <c r="X8" i="4"/>
  <c r="W8" i="4"/>
  <c r="V8" i="4"/>
  <c r="U8" i="4"/>
  <c r="M8" i="4"/>
  <c r="P8" i="4" s="1"/>
  <c r="AE7" i="4"/>
  <c r="AB7" i="4"/>
  <c r="AA7" i="4"/>
  <c r="Z7" i="4"/>
  <c r="Y7" i="4"/>
  <c r="X7" i="4"/>
  <c r="W7" i="4"/>
  <c r="V7" i="4"/>
  <c r="U7" i="4"/>
  <c r="P7" i="4"/>
  <c r="AE6" i="4"/>
  <c r="AB6" i="4"/>
  <c r="AA6" i="4"/>
  <c r="Z6" i="4"/>
  <c r="Y6" i="4"/>
  <c r="X6" i="4"/>
  <c r="W6" i="4"/>
  <c r="V6" i="4"/>
  <c r="U6" i="4"/>
  <c r="O6" i="4"/>
  <c r="K6" i="4"/>
  <c r="K5" i="4" s="1"/>
  <c r="J6" i="4"/>
  <c r="I6" i="4"/>
  <c r="H6" i="4"/>
  <c r="G6" i="4"/>
  <c r="G5" i="4" s="1"/>
  <c r="F6" i="4"/>
  <c r="F5" i="4" s="1"/>
  <c r="E6" i="4"/>
  <c r="E5" i="4" s="1"/>
  <c r="D6" i="4"/>
  <c r="AE5" i="4"/>
  <c r="AB5" i="4"/>
  <c r="AA5" i="4"/>
  <c r="Z5" i="4"/>
  <c r="Y5" i="4"/>
  <c r="X5" i="4"/>
  <c r="W5" i="4"/>
  <c r="V5" i="4"/>
  <c r="U5" i="4"/>
  <c r="J5" i="4"/>
  <c r="I5" i="4"/>
  <c r="H5" i="4"/>
  <c r="D5" i="4"/>
  <c r="AE4" i="4"/>
  <c r="AB4" i="4"/>
  <c r="AA4" i="4"/>
  <c r="Z4" i="4"/>
  <c r="Y4" i="4"/>
  <c r="X4" i="4"/>
  <c r="W4" i="4"/>
  <c r="V4" i="4"/>
  <c r="U4" i="4"/>
  <c r="M4" i="4"/>
  <c r="L39" i="3"/>
  <c r="O39" i="3" s="1"/>
  <c r="O38" i="3"/>
  <c r="L38" i="3"/>
  <c r="L37" i="3"/>
  <c r="O37" i="3" s="1"/>
  <c r="L36" i="3"/>
  <c r="O36" i="3" s="1"/>
  <c r="L35" i="3"/>
  <c r="O35" i="3" s="1"/>
  <c r="O34" i="3"/>
  <c r="L34" i="3"/>
  <c r="O33" i="3"/>
  <c r="L33" i="3"/>
  <c r="L32" i="3"/>
  <c r="O32" i="3" s="1"/>
  <c r="L31" i="3"/>
  <c r="O31" i="3" s="1"/>
  <c r="L30" i="3"/>
  <c r="O30" i="3" s="1"/>
  <c r="L29" i="3"/>
  <c r="O29" i="3" s="1"/>
  <c r="L28" i="3"/>
  <c r="O28" i="3" s="1"/>
  <c r="L27" i="3"/>
  <c r="O27" i="3" s="1"/>
  <c r="O26" i="3"/>
  <c r="L26" i="3"/>
  <c r="L25" i="3"/>
  <c r="O25" i="3" s="1"/>
  <c r="L24" i="3"/>
  <c r="O24" i="3" s="1"/>
  <c r="L23" i="3"/>
  <c r="O23" i="3" s="1"/>
  <c r="L22" i="3"/>
  <c r="O22" i="3" s="1"/>
  <c r="O21" i="3"/>
  <c r="L21" i="3"/>
  <c r="L20" i="3"/>
  <c r="O20" i="3" s="1"/>
  <c r="L19" i="3"/>
  <c r="O19" i="3" s="1"/>
  <c r="O18" i="3"/>
  <c r="L18" i="3"/>
  <c r="L17" i="3"/>
  <c r="O17" i="3" s="1"/>
  <c r="L16" i="3"/>
  <c r="O16" i="3" s="1"/>
  <c r="L15" i="3"/>
  <c r="O15" i="3" s="1"/>
  <c r="L14" i="3"/>
  <c r="O14" i="3" s="1"/>
  <c r="L13" i="3"/>
  <c r="O13" i="3" s="1"/>
  <c r="O12" i="3"/>
  <c r="L12" i="3"/>
  <c r="L11" i="3"/>
  <c r="O11" i="3" s="1"/>
  <c r="O10" i="3"/>
  <c r="L10" i="3"/>
  <c r="L9" i="3"/>
  <c r="O9" i="3" s="1"/>
  <c r="L8" i="3"/>
  <c r="O8" i="3" s="1"/>
  <c r="L7" i="3"/>
  <c r="O7" i="3" s="1"/>
  <c r="L6" i="3"/>
  <c r="O6" i="3" s="1"/>
  <c r="L5" i="3"/>
  <c r="O5" i="3" s="1"/>
  <c r="N3" i="3"/>
  <c r="J3" i="3"/>
  <c r="I3" i="3"/>
  <c r="H3" i="3"/>
  <c r="G3" i="3"/>
  <c r="F3" i="3"/>
  <c r="E3" i="3"/>
  <c r="D3" i="3"/>
  <c r="C3" i="3"/>
  <c r="P106" i="2"/>
  <c r="V106" i="2" s="1"/>
  <c r="P105" i="2"/>
  <c r="S105" i="2" s="1"/>
  <c r="P104" i="2"/>
  <c r="S104" i="2" s="1"/>
  <c r="P103" i="2"/>
  <c r="S103" i="2" s="1"/>
  <c r="P102" i="2"/>
  <c r="V102" i="2" s="1"/>
  <c r="P101" i="2"/>
  <c r="V101" i="2" s="1"/>
  <c r="P100" i="2"/>
  <c r="V100" i="2" s="1"/>
  <c r="P99" i="2"/>
  <c r="V99" i="2" s="1"/>
  <c r="P98" i="2"/>
  <c r="S98" i="2" s="1"/>
  <c r="P97" i="2"/>
  <c r="S97" i="2" s="1"/>
  <c r="P96" i="2"/>
  <c r="S96" i="2" s="1"/>
  <c r="P95" i="2"/>
  <c r="S95" i="2" s="1"/>
  <c r="P94" i="2"/>
  <c r="S94" i="2" s="1"/>
  <c r="P93" i="2"/>
  <c r="V93" i="2" s="1"/>
  <c r="P92" i="2"/>
  <c r="V92" i="2" s="1"/>
  <c r="P91" i="2"/>
  <c r="S91" i="2" s="1"/>
  <c r="P90" i="2"/>
  <c r="V90" i="2" s="1"/>
  <c r="P89" i="2"/>
  <c r="S89" i="2" s="1"/>
  <c r="P88" i="2"/>
  <c r="S88" i="2" s="1"/>
  <c r="P87" i="2"/>
  <c r="S87" i="2" s="1"/>
  <c r="P86" i="2"/>
  <c r="V86" i="2" s="1"/>
  <c r="P85" i="2"/>
  <c r="V85" i="2" s="1"/>
  <c r="P84" i="2"/>
  <c r="V84" i="2" s="1"/>
  <c r="P83" i="2"/>
  <c r="V83" i="2" s="1"/>
  <c r="P82" i="2"/>
  <c r="V82" i="2" s="1"/>
  <c r="P81" i="2"/>
  <c r="V81" i="2" s="1"/>
  <c r="P80" i="2"/>
  <c r="S80" i="2" s="1"/>
  <c r="P79" i="2"/>
  <c r="S79" i="2" s="1"/>
  <c r="P78" i="2"/>
  <c r="S78" i="2" s="1"/>
  <c r="P77" i="2"/>
  <c r="V77" i="2" s="1"/>
  <c r="P76" i="2"/>
  <c r="V76" i="2" s="1"/>
  <c r="P75" i="2"/>
  <c r="S75" i="2" s="1"/>
  <c r="P74" i="2"/>
  <c r="S74" i="2" s="1"/>
  <c r="P73" i="2"/>
  <c r="V73" i="2" s="1"/>
  <c r="P72" i="2"/>
  <c r="S72" i="2" s="1"/>
  <c r="P71" i="2"/>
  <c r="S71" i="2" s="1"/>
  <c r="P70" i="2"/>
  <c r="V70" i="2" s="1"/>
  <c r="P69" i="2"/>
  <c r="S69" i="2" s="1"/>
  <c r="P68" i="2"/>
  <c r="V68" i="2" s="1"/>
  <c r="P67" i="2"/>
  <c r="V67" i="2" s="1"/>
  <c r="P66" i="2"/>
  <c r="S66" i="2" s="1"/>
  <c r="P65" i="2"/>
  <c r="S65" i="2" s="1"/>
  <c r="P64" i="2"/>
  <c r="V64" i="2" s="1"/>
  <c r="P63" i="2"/>
  <c r="S63" i="2" s="1"/>
  <c r="P62" i="2"/>
  <c r="S62" i="2" s="1"/>
  <c r="P61" i="2"/>
  <c r="V61" i="2" s="1"/>
  <c r="P60" i="2"/>
  <c r="V60" i="2" s="1"/>
  <c r="P59" i="2"/>
  <c r="S59" i="2" s="1"/>
  <c r="P58" i="2"/>
  <c r="V58" i="2" s="1"/>
  <c r="P57" i="2"/>
  <c r="V57" i="2" s="1"/>
  <c r="P56" i="2"/>
  <c r="S56" i="2" s="1"/>
  <c r="P55" i="2"/>
  <c r="S55" i="2" s="1"/>
  <c r="P54" i="2"/>
  <c r="V54" i="2" s="1"/>
  <c r="P53" i="2"/>
  <c r="S53" i="2" s="1"/>
  <c r="P52" i="2"/>
  <c r="V52" i="2" s="1"/>
  <c r="P51" i="2"/>
  <c r="V51" i="2" s="1"/>
  <c r="P50" i="2"/>
  <c r="V50" i="2" s="1"/>
  <c r="P49" i="2"/>
  <c r="S49" i="2" s="1"/>
  <c r="P48" i="2"/>
  <c r="V48" i="2" s="1"/>
  <c r="P47" i="2"/>
  <c r="S47" i="2" s="1"/>
  <c r="P46" i="2"/>
  <c r="V46" i="2" s="1"/>
  <c r="P45" i="2"/>
  <c r="S45" i="2" s="1"/>
  <c r="P44" i="2"/>
  <c r="V44" i="2" s="1"/>
  <c r="P43" i="2"/>
  <c r="V43" i="2" s="1"/>
  <c r="P42" i="2"/>
  <c r="V42" i="2" s="1"/>
  <c r="P41" i="2"/>
  <c r="V41" i="2" s="1"/>
  <c r="P40" i="2"/>
  <c r="S40" i="2" s="1"/>
  <c r="P39" i="2"/>
  <c r="S39" i="2" s="1"/>
  <c r="P38" i="2"/>
  <c r="V38" i="2" s="1"/>
  <c r="P37" i="2"/>
  <c r="S37" i="2" s="1"/>
  <c r="P36" i="2"/>
  <c r="V36" i="2" s="1"/>
  <c r="P35" i="2"/>
  <c r="V35" i="2" s="1"/>
  <c r="P34" i="2"/>
  <c r="S34" i="2" s="1"/>
  <c r="P33" i="2"/>
  <c r="S33" i="2" s="1"/>
  <c r="P32" i="2"/>
  <c r="V32" i="2" s="1"/>
  <c r="P31" i="2"/>
  <c r="V31" i="2" s="1"/>
  <c r="P30" i="2"/>
  <c r="S30" i="2" s="1"/>
  <c r="P29" i="2"/>
  <c r="S29" i="2" s="1"/>
  <c r="P28" i="2"/>
  <c r="V28" i="2" s="1"/>
  <c r="P27" i="2"/>
  <c r="V27" i="2" s="1"/>
  <c r="P26" i="2"/>
  <c r="S26" i="2" s="1"/>
  <c r="P25" i="2"/>
  <c r="S25" i="2" s="1"/>
  <c r="P24" i="2"/>
  <c r="V24" i="2" s="1"/>
  <c r="P23" i="2"/>
  <c r="V23" i="2" s="1"/>
  <c r="P22" i="2"/>
  <c r="S22" i="2" s="1"/>
  <c r="P21" i="2"/>
  <c r="S21" i="2" s="1"/>
  <c r="P20" i="2"/>
  <c r="V20" i="2" s="1"/>
  <c r="P19" i="2"/>
  <c r="V19" i="2" s="1"/>
  <c r="P18" i="2"/>
  <c r="S18" i="2" s="1"/>
  <c r="P17" i="2"/>
  <c r="S17" i="2" s="1"/>
  <c r="P16" i="2"/>
  <c r="V16" i="2" s="1"/>
  <c r="P15" i="2"/>
  <c r="V15" i="2" s="1"/>
  <c r="P14" i="2"/>
  <c r="S14" i="2" s="1"/>
  <c r="P13" i="2"/>
  <c r="S13" i="2" s="1"/>
  <c r="P12" i="2"/>
  <c r="V12" i="2" s="1"/>
  <c r="P11" i="2"/>
  <c r="V11" i="2" s="1"/>
  <c r="P10" i="2"/>
  <c r="S10" i="2" s="1"/>
  <c r="P9" i="2"/>
  <c r="S9" i="2" s="1"/>
  <c r="P8" i="2"/>
  <c r="V8" i="2" s="1"/>
  <c r="P7" i="2"/>
  <c r="V7" i="2" s="1"/>
  <c r="P6" i="2"/>
  <c r="AD6" i="2" s="1"/>
  <c r="Z3" i="2"/>
  <c r="R3" i="2"/>
  <c r="N3" i="2"/>
  <c r="N5" i="2" s="1"/>
  <c r="M3" i="2"/>
  <c r="M5" i="2" s="1"/>
  <c r="K3" i="2"/>
  <c r="K5" i="2" s="1"/>
  <c r="J3" i="2"/>
  <c r="J5" i="2" s="1"/>
  <c r="I3" i="2"/>
  <c r="I5" i="2" s="1"/>
  <c r="H3" i="2"/>
  <c r="H5" i="2" s="1"/>
  <c r="G3" i="2"/>
  <c r="G5" i="2" s="1"/>
  <c r="F3" i="2"/>
  <c r="F5" i="2" s="1"/>
  <c r="E3" i="2"/>
  <c r="E5" i="2" s="1"/>
  <c r="D3" i="2"/>
  <c r="D5" i="2" s="1"/>
  <c r="F12" i="1"/>
  <c r="G12" i="1" s="1"/>
  <c r="E12" i="1"/>
  <c r="D12" i="1"/>
  <c r="C12" i="1"/>
  <c r="B12" i="1"/>
  <c r="G11" i="1"/>
  <c r="G10" i="1"/>
  <c r="G9" i="1"/>
  <c r="G8" i="1"/>
  <c r="G7" i="1"/>
  <c r="G6" i="1"/>
  <c r="G5" i="1"/>
  <c r="G4" i="1"/>
  <c r="G3" i="1"/>
  <c r="G2" i="1"/>
  <c r="AV10" i="2" l="1"/>
  <c r="AV12" i="2"/>
  <c r="AR14" i="2"/>
  <c r="AQ14" i="2"/>
  <c r="AV7" i="2"/>
  <c r="AD22" i="2"/>
  <c r="AD17" i="2"/>
  <c r="AD86" i="2"/>
  <c r="AD61" i="2"/>
  <c r="V9" i="2"/>
  <c r="AD54" i="2"/>
  <c r="AD29" i="2"/>
  <c r="X76" i="15"/>
  <c r="X33" i="15"/>
  <c r="X65" i="15"/>
  <c r="X52" i="15"/>
  <c r="O5" i="15"/>
  <c r="Q5" i="15" s="1"/>
  <c r="X5" i="15" s="1"/>
  <c r="X81" i="15"/>
  <c r="X56" i="15"/>
  <c r="X74" i="15"/>
  <c r="X49" i="15"/>
  <c r="X28" i="15"/>
  <c r="X32" i="15"/>
  <c r="X8" i="15"/>
  <c r="X73" i="15"/>
  <c r="X48" i="15"/>
  <c r="X25" i="15"/>
  <c r="X90" i="15"/>
  <c r="X44" i="15"/>
  <c r="X24" i="15"/>
  <c r="X89" i="15"/>
  <c r="X64" i="15"/>
  <c r="X41" i="15"/>
  <c r="X17" i="15"/>
  <c r="X84" i="15"/>
  <c r="X60" i="15"/>
  <c r="X40" i="15"/>
  <c r="X82" i="15"/>
  <c r="X57" i="15"/>
  <c r="X36" i="15"/>
  <c r="X85" i="15"/>
  <c r="X77" i="15"/>
  <c r="X69" i="15"/>
  <c r="X20" i="15"/>
  <c r="X67" i="15"/>
  <c r="X59" i="15"/>
  <c r="X51" i="15"/>
  <c r="X43" i="15"/>
  <c r="X35" i="15"/>
  <c r="X27" i="15"/>
  <c r="X19" i="15"/>
  <c r="X91" i="15"/>
  <c r="X83" i="15"/>
  <c r="X75" i="15"/>
  <c r="X66" i="15"/>
  <c r="X58" i="15"/>
  <c r="X50" i="15"/>
  <c r="X42" i="15"/>
  <c r="X34" i="15"/>
  <c r="X26" i="15"/>
  <c r="X18" i="15"/>
  <c r="X88" i="15"/>
  <c r="X80" i="15"/>
  <c r="X72" i="15"/>
  <c r="X63" i="15"/>
  <c r="X55" i="15"/>
  <c r="X47" i="15"/>
  <c r="X39" i="15"/>
  <c r="X31" i="15"/>
  <c r="X23" i="15"/>
  <c r="X15" i="15"/>
  <c r="X87" i="15"/>
  <c r="X79" i="15"/>
  <c r="X71" i="15"/>
  <c r="X62" i="15"/>
  <c r="X54" i="15"/>
  <c r="X46" i="15"/>
  <c r="X38" i="15"/>
  <c r="X30" i="15"/>
  <c r="X22" i="15"/>
  <c r="X86" i="15"/>
  <c r="X78" i="15"/>
  <c r="X70" i="15"/>
  <c r="X61" i="15"/>
  <c r="X53" i="15"/>
  <c r="X45" i="15"/>
  <c r="X37" i="15"/>
  <c r="X29" i="15"/>
  <c r="X21" i="15"/>
  <c r="U21" i="15"/>
  <c r="X68" i="15"/>
  <c r="X13" i="15"/>
  <c r="X12" i="15"/>
  <c r="X11" i="15"/>
  <c r="X9" i="15"/>
  <c r="AF6" i="10"/>
  <c r="R12" i="10"/>
  <c r="Z12" i="10" s="1"/>
  <c r="R15" i="10"/>
  <c r="Z19" i="10"/>
  <c r="Z49" i="10"/>
  <c r="V85" i="10"/>
  <c r="Z88" i="10"/>
  <c r="Z97" i="10"/>
  <c r="V102" i="10"/>
  <c r="X105" i="10"/>
  <c r="Z105" i="10"/>
  <c r="Z13" i="10"/>
  <c r="Z29" i="10"/>
  <c r="X44" i="10"/>
  <c r="Z74" i="10"/>
  <c r="Z83" i="10"/>
  <c r="X86" i="10"/>
  <c r="V101" i="10"/>
  <c r="R106" i="10"/>
  <c r="Z86" i="10"/>
  <c r="Z90" i="10"/>
  <c r="X101" i="10"/>
  <c r="Z14" i="10"/>
  <c r="Z37" i="10"/>
  <c r="V40" i="10"/>
  <c r="X74" i="10"/>
  <c r="V104" i="10"/>
  <c r="Z11" i="10"/>
  <c r="S5" i="15"/>
  <c r="U10" i="15"/>
  <c r="U16" i="15"/>
  <c r="U14" i="15"/>
  <c r="U7" i="15"/>
  <c r="AD62" i="2"/>
  <c r="AD30" i="2"/>
  <c r="AD16" i="2"/>
  <c r="AD85" i="2"/>
  <c r="AD53" i="2"/>
  <c r="AD21" i="2"/>
  <c r="AD15" i="2"/>
  <c r="AD78" i="2"/>
  <c r="AD46" i="2"/>
  <c r="AD104" i="2"/>
  <c r="AD9" i="2"/>
  <c r="AD77" i="2"/>
  <c r="AD45" i="2"/>
  <c r="AD103" i="2"/>
  <c r="AD8" i="2"/>
  <c r="AD70" i="2"/>
  <c r="AD38" i="2"/>
  <c r="AD102" i="2"/>
  <c r="AD7" i="2"/>
  <c r="AD69" i="2"/>
  <c r="AD37" i="2"/>
  <c r="AD96" i="2"/>
  <c r="AD95" i="2"/>
  <c r="AD94" i="2"/>
  <c r="AD93" i="2"/>
  <c r="AD44" i="2"/>
  <c r="AD92" i="2"/>
  <c r="AD28" i="2"/>
  <c r="AD83" i="2"/>
  <c r="AD19" i="2"/>
  <c r="AD13" i="2"/>
  <c r="AD82" i="2"/>
  <c r="AD74" i="2"/>
  <c r="AD58" i="2"/>
  <c r="AD50" i="2"/>
  <c r="AD42" i="2"/>
  <c r="AD34" i="2"/>
  <c r="AD26" i="2"/>
  <c r="AD18" i="2"/>
  <c r="AD99" i="2"/>
  <c r="AD91" i="2"/>
  <c r="AD36" i="2"/>
  <c r="AD14" i="2"/>
  <c r="AD75" i="2"/>
  <c r="AD67" i="2"/>
  <c r="AD59" i="2"/>
  <c r="AD51" i="2"/>
  <c r="AD43" i="2"/>
  <c r="AD100" i="2"/>
  <c r="AD66" i="2"/>
  <c r="AD12" i="2"/>
  <c r="AD81" i="2"/>
  <c r="AD73" i="2"/>
  <c r="AD65" i="2"/>
  <c r="AD57" i="2"/>
  <c r="AD49" i="2"/>
  <c r="AD41" i="2"/>
  <c r="AD33" i="2"/>
  <c r="AD25" i="2"/>
  <c r="AD106" i="2"/>
  <c r="AD98" i="2"/>
  <c r="AD90" i="2"/>
  <c r="AD84" i="2"/>
  <c r="AD68" i="2"/>
  <c r="AD60" i="2"/>
  <c r="AD20" i="2"/>
  <c r="AD27" i="2"/>
  <c r="AD11" i="2"/>
  <c r="AD80" i="2"/>
  <c r="AD72" i="2"/>
  <c r="AD64" i="2"/>
  <c r="AD56" i="2"/>
  <c r="AD48" i="2"/>
  <c r="AD40" i="2"/>
  <c r="AD32" i="2"/>
  <c r="AD24" i="2"/>
  <c r="AD105" i="2"/>
  <c r="AD97" i="2"/>
  <c r="AD89" i="2"/>
  <c r="AD76" i="2"/>
  <c r="AD52" i="2"/>
  <c r="AD101" i="2"/>
  <c r="AD35" i="2"/>
  <c r="AD10" i="2"/>
  <c r="AD87" i="2"/>
  <c r="AD79" i="2"/>
  <c r="AD71" i="2"/>
  <c r="AD63" i="2"/>
  <c r="AD55" i="2"/>
  <c r="AD47" i="2"/>
  <c r="AD39" i="2"/>
  <c r="AD31" i="2"/>
  <c r="AD23" i="2"/>
  <c r="AD88" i="2"/>
  <c r="V75" i="2"/>
  <c r="V98" i="2"/>
  <c r="V105" i="2"/>
  <c r="S46" i="2"/>
  <c r="V80" i="2"/>
  <c r="S64" i="2"/>
  <c r="V78" i="2"/>
  <c r="S90" i="2"/>
  <c r="V94" i="2"/>
  <c r="V33" i="2"/>
  <c r="V40" i="2"/>
  <c r="V66" i="2"/>
  <c r="V55" i="2"/>
  <c r="S92" i="2"/>
  <c r="V97" i="2"/>
  <c r="V29" i="2"/>
  <c r="S86" i="2"/>
  <c r="V13" i="2"/>
  <c r="V21" i="2"/>
  <c r="V71" i="2"/>
  <c r="V49" i="2"/>
  <c r="V72" i="2"/>
  <c r="S50" i="2"/>
  <c r="S68" i="2"/>
  <c r="S84" i="2"/>
  <c r="V89" i="2"/>
  <c r="V22" i="10"/>
  <c r="X22" i="10"/>
  <c r="V12" i="5"/>
  <c r="V43" i="5"/>
  <c r="W51" i="5"/>
  <c r="V37" i="2"/>
  <c r="S42" i="2"/>
  <c r="V45" i="2"/>
  <c r="S52" i="2"/>
  <c r="S58" i="2"/>
  <c r="V74" i="2"/>
  <c r="S81" i="2"/>
  <c r="V91" i="2"/>
  <c r="S99" i="2"/>
  <c r="V35" i="5"/>
  <c r="V39" i="5"/>
  <c r="W47" i="5"/>
  <c r="AG7" i="7"/>
  <c r="Z89" i="10"/>
  <c r="X97" i="10"/>
  <c r="U14" i="11"/>
  <c r="U53" i="11"/>
  <c r="AG10" i="7"/>
  <c r="S8" i="2"/>
  <c r="S12" i="2"/>
  <c r="S16" i="2"/>
  <c r="S20" i="2"/>
  <c r="S24" i="2"/>
  <c r="S28" i="2"/>
  <c r="S32" i="2"/>
  <c r="S36" i="2"/>
  <c r="S48" i="2"/>
  <c r="S61" i="2"/>
  <c r="S77" i="2"/>
  <c r="S83" i="2"/>
  <c r="S102" i="2"/>
  <c r="S106" i="2"/>
  <c r="AG5" i="7"/>
  <c r="AI5" i="7" s="1"/>
  <c r="W8" i="5"/>
  <c r="W55" i="5"/>
  <c r="P3" i="2"/>
  <c r="V17" i="2"/>
  <c r="V25" i="2"/>
  <c r="V62" i="2"/>
  <c r="V103" i="2"/>
  <c r="AD8" i="4"/>
  <c r="AF8" i="4" s="1"/>
  <c r="P4" i="7"/>
  <c r="S4" i="7" s="1"/>
  <c r="U6" i="11"/>
  <c r="K6" i="12"/>
  <c r="O6" i="12" s="1"/>
  <c r="N3" i="8"/>
  <c r="AQ4" i="10"/>
  <c r="AS4" i="10" s="1"/>
  <c r="X7" i="10"/>
  <c r="X13" i="10"/>
  <c r="X21" i="10"/>
  <c r="Z23" i="10"/>
  <c r="X36" i="10"/>
  <c r="V45" i="10"/>
  <c r="X48" i="10"/>
  <c r="X58" i="10"/>
  <c r="Z70" i="10"/>
  <c r="X78" i="10"/>
  <c r="Z81" i="10"/>
  <c r="V82" i="10"/>
  <c r="X85" i="10"/>
  <c r="V88" i="10"/>
  <c r="V91" i="10"/>
  <c r="Z94" i="10"/>
  <c r="V99" i="10"/>
  <c r="Z102" i="10"/>
  <c r="W16" i="5"/>
  <c r="V69" i="2"/>
  <c r="V87" i="2"/>
  <c r="N4" i="6"/>
  <c r="Q4" i="6" s="1"/>
  <c r="V10" i="2"/>
  <c r="V18" i="2"/>
  <c r="V26" i="2"/>
  <c r="V34" i="2"/>
  <c r="V39" i="2"/>
  <c r="S43" i="2"/>
  <c r="V59" i="2"/>
  <c r="S82" i="2"/>
  <c r="S100" i="2"/>
  <c r="V11" i="5"/>
  <c r="V15" i="5"/>
  <c r="V36" i="5"/>
  <c r="W40" i="5"/>
  <c r="AQ6" i="10"/>
  <c r="AS6" i="10" s="1"/>
  <c r="Z36" i="10"/>
  <c r="Z91" i="10"/>
  <c r="U23" i="11"/>
  <c r="O5" i="13"/>
  <c r="S5" i="13" s="1"/>
  <c r="V65" i="2"/>
  <c r="AD4" i="4"/>
  <c r="AF4" i="4" s="1"/>
  <c r="AF4" i="10"/>
  <c r="R22" i="10"/>
  <c r="Z22" i="10" s="1"/>
  <c r="V23" i="10"/>
  <c r="R26" i="10"/>
  <c r="Z26" i="10" s="1"/>
  <c r="V50" i="10"/>
  <c r="X70" i="10"/>
  <c r="V81" i="10"/>
  <c r="V84" i="10"/>
  <c r="V87" i="10"/>
  <c r="V98" i="10"/>
  <c r="V41" i="10"/>
  <c r="Z50" i="10"/>
  <c r="Z62" i="10"/>
  <c r="Z87" i="10"/>
  <c r="V89" i="10"/>
  <c r="Z92" i="10"/>
  <c r="V95" i="10"/>
  <c r="Z98" i="10"/>
  <c r="Z100" i="10"/>
  <c r="V103" i="10"/>
  <c r="O3" i="8"/>
  <c r="R3" i="8" s="1"/>
  <c r="Z58" i="10"/>
  <c r="Z78" i="10"/>
  <c r="V92" i="10"/>
  <c r="Z95" i="10"/>
  <c r="V100" i="10"/>
  <c r="Z103" i="10"/>
  <c r="V14" i="2"/>
  <c r="V22" i="2"/>
  <c r="V30" i="2"/>
  <c r="V53" i="2"/>
  <c r="V56" i="2"/>
  <c r="V95" i="2"/>
  <c r="AD6" i="4"/>
  <c r="AF6" i="4" s="1"/>
  <c r="AG6" i="7"/>
  <c r="AI6" i="7" s="1"/>
  <c r="W54" i="5"/>
  <c r="V54" i="5"/>
  <c r="S7" i="2"/>
  <c r="S15" i="2"/>
  <c r="S23" i="2"/>
  <c r="S31" i="2"/>
  <c r="S51" i="2"/>
  <c r="S54" i="2"/>
  <c r="S57" i="2"/>
  <c r="V96" i="2"/>
  <c r="AD7" i="4"/>
  <c r="AF7" i="4" s="1"/>
  <c r="W46" i="5"/>
  <c r="V46" i="5"/>
  <c r="AG4" i="7"/>
  <c r="AI4" i="7" s="1"/>
  <c r="AG8" i="7"/>
  <c r="AI8" i="7" s="1"/>
  <c r="S60" i="2"/>
  <c r="V63" i="2"/>
  <c r="S93" i="2"/>
  <c r="W4" i="5"/>
  <c r="V4" i="5"/>
  <c r="W38" i="5"/>
  <c r="V38" i="5"/>
  <c r="W30" i="5"/>
  <c r="V30" i="5"/>
  <c r="T15" i="8"/>
  <c r="V15" i="8" s="1"/>
  <c r="X16" i="10"/>
  <c r="V16" i="10"/>
  <c r="L3" i="3"/>
  <c r="O3" i="3" s="1"/>
  <c r="AD5" i="4"/>
  <c r="AF5" i="4" s="1"/>
  <c r="M138" i="4"/>
  <c r="P138" i="4" s="1"/>
  <c r="W22" i="5"/>
  <c r="V22" i="5"/>
  <c r="S11" i="2"/>
  <c r="S19" i="2"/>
  <c r="S27" i="2"/>
  <c r="S35" i="2"/>
  <c r="S38" i="2"/>
  <c r="S41" i="2"/>
  <c r="S67" i="2"/>
  <c r="S70" i="2"/>
  <c r="S73" i="2"/>
  <c r="V88" i="2"/>
  <c r="V104" i="2"/>
  <c r="M6" i="4"/>
  <c r="P6" i="4" s="1"/>
  <c r="W14" i="5"/>
  <c r="V14" i="5"/>
  <c r="AI10" i="7"/>
  <c r="S44" i="2"/>
  <c r="V47" i="2"/>
  <c r="S76" i="2"/>
  <c r="V79" i="2"/>
  <c r="S85" i="2"/>
  <c r="S101" i="2"/>
  <c r="AD9" i="4"/>
  <c r="AF9" i="4" s="1"/>
  <c r="W6" i="5"/>
  <c r="V6" i="5"/>
  <c r="AI7" i="7"/>
  <c r="AG9" i="7"/>
  <c r="AI9" i="7" s="1"/>
  <c r="W9" i="5"/>
  <c r="W17" i="5"/>
  <c r="W25" i="5"/>
  <c r="W33" i="5"/>
  <c r="W41" i="5"/>
  <c r="W49" i="5"/>
  <c r="AF5" i="10"/>
  <c r="AQ5" i="10" s="1"/>
  <c r="AS5" i="10" s="1"/>
  <c r="X6" i="10"/>
  <c r="T8" i="10"/>
  <c r="G4" i="10"/>
  <c r="R4" i="10" s="1"/>
  <c r="X9" i="10"/>
  <c r="V9" i="10"/>
  <c r="Z27" i="10"/>
  <c r="Z32" i="10"/>
  <c r="Z38" i="10"/>
  <c r="X38" i="10"/>
  <c r="V38" i="10"/>
  <c r="Z43" i="10"/>
  <c r="X43" i="10"/>
  <c r="V61" i="10"/>
  <c r="Z61" i="10"/>
  <c r="Z63" i="10"/>
  <c r="X63" i="10"/>
  <c r="V63" i="10"/>
  <c r="Z76" i="10"/>
  <c r="V76" i="10"/>
  <c r="U65" i="11"/>
  <c r="Q65" i="11"/>
  <c r="M137" i="4"/>
  <c r="P137" i="4" s="1"/>
  <c r="Z24" i="10"/>
  <c r="X24" i="10"/>
  <c r="V24" i="10"/>
  <c r="T28" i="10"/>
  <c r="R28" i="10"/>
  <c r="V57" i="10"/>
  <c r="Z57" i="10"/>
  <c r="Z59" i="10"/>
  <c r="X59" i="10"/>
  <c r="V59" i="10"/>
  <c r="Z72" i="10"/>
  <c r="V72" i="10"/>
  <c r="V10" i="5"/>
  <c r="V18" i="5"/>
  <c r="V26" i="5"/>
  <c r="V34" i="5"/>
  <c r="V42" i="5"/>
  <c r="V50" i="5"/>
  <c r="V12" i="10"/>
  <c r="Z15" i="10"/>
  <c r="X15" i="10"/>
  <c r="V18" i="10"/>
  <c r="V26" i="10"/>
  <c r="V31" i="10"/>
  <c r="V53" i="10"/>
  <c r="Z53" i="10"/>
  <c r="Z55" i="10"/>
  <c r="X55" i="10"/>
  <c r="V55" i="10"/>
  <c r="X57" i="10"/>
  <c r="Z68" i="10"/>
  <c r="V68" i="10"/>
  <c r="X72" i="10"/>
  <c r="V13" i="5"/>
  <c r="V21" i="5"/>
  <c r="V29" i="5"/>
  <c r="V37" i="5"/>
  <c r="V45" i="5"/>
  <c r="V53" i="5"/>
  <c r="V11" i="10"/>
  <c r="X12" i="10"/>
  <c r="V15" i="10"/>
  <c r="Z18" i="10"/>
  <c r="X26" i="10"/>
  <c r="X31" i="10"/>
  <c r="V35" i="10"/>
  <c r="T39" i="10"/>
  <c r="Z51" i="10"/>
  <c r="X51" i="10"/>
  <c r="V51" i="10"/>
  <c r="X53" i="10"/>
  <c r="Z64" i="10"/>
  <c r="V64" i="10"/>
  <c r="X68" i="10"/>
  <c r="Z10" i="10"/>
  <c r="X11" i="10"/>
  <c r="Z20" i="10"/>
  <c r="X20" i="10"/>
  <c r="T25" i="10"/>
  <c r="X35" i="10"/>
  <c r="Z60" i="10"/>
  <c r="V60" i="10"/>
  <c r="V77" i="10"/>
  <c r="Z77" i="10"/>
  <c r="Z79" i="10"/>
  <c r="X79" i="10"/>
  <c r="V79" i="10"/>
  <c r="Z108" i="10"/>
  <c r="X108" i="10"/>
  <c r="V108" i="10"/>
  <c r="V7" i="10"/>
  <c r="V10" i="10"/>
  <c r="X14" i="10"/>
  <c r="V14" i="10"/>
  <c r="R16" i="10"/>
  <c r="Z16" i="10" s="1"/>
  <c r="X17" i="10"/>
  <c r="V20" i="10"/>
  <c r="Z47" i="10"/>
  <c r="X47" i="10"/>
  <c r="Z56" i="10"/>
  <c r="V56" i="10"/>
  <c r="V73" i="10"/>
  <c r="Z73" i="10"/>
  <c r="Z75" i="10"/>
  <c r="X75" i="10"/>
  <c r="V75" i="10"/>
  <c r="N4" i="11"/>
  <c r="Q4" i="11" s="1"/>
  <c r="Z30" i="10"/>
  <c r="X30" i="10"/>
  <c r="V30" i="10"/>
  <c r="Z52" i="10"/>
  <c r="V52" i="10"/>
  <c r="V69" i="10"/>
  <c r="Z69" i="10"/>
  <c r="Z71" i="10"/>
  <c r="X71" i="10"/>
  <c r="V71" i="10"/>
  <c r="U37" i="11"/>
  <c r="X27" i="10"/>
  <c r="X32" i="10"/>
  <c r="Z34" i="10"/>
  <c r="X34" i="10"/>
  <c r="V34" i="10"/>
  <c r="X52" i="10"/>
  <c r="V65" i="10"/>
  <c r="Z65" i="10"/>
  <c r="Z67" i="10"/>
  <c r="X67" i="10"/>
  <c r="V67" i="10"/>
  <c r="X69" i="10"/>
  <c r="Z80" i="10"/>
  <c r="V80" i="10"/>
  <c r="U43" i="11"/>
  <c r="Q43" i="11"/>
  <c r="Z106" i="10"/>
  <c r="X84" i="10"/>
  <c r="X88" i="10"/>
  <c r="X92" i="10"/>
  <c r="X96" i="10"/>
  <c r="X100" i="10"/>
  <c r="X104" i="10"/>
  <c r="U68" i="11"/>
  <c r="V107" i="10"/>
  <c r="U47" i="11"/>
  <c r="U58" i="11"/>
  <c r="V106" i="10"/>
  <c r="U5" i="15" l="1"/>
  <c r="S3" i="2"/>
  <c r="AD3" i="2"/>
  <c r="Z25" i="10"/>
  <c r="X25" i="10"/>
  <c r="V25" i="10"/>
  <c r="Z8" i="10"/>
  <c r="X8" i="10"/>
  <c r="V8" i="10"/>
  <c r="X28" i="10"/>
  <c r="Z28" i="10"/>
  <c r="V28" i="10"/>
  <c r="T4" i="10"/>
  <c r="Z39" i="10"/>
  <c r="X39" i="10"/>
  <c r="V39" i="10"/>
  <c r="Z4" i="10" l="1"/>
  <c r="X4" i="10"/>
  <c r="V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V2" authorId="0" shapeId="0" xr:uid="{00000000-0006-0000-0100-000001000000}">
      <text>
        <r>
          <rPr>
            <sz val="20"/>
            <color theme="1"/>
            <rFont val="ＭＳ Ｐゴシック"/>
            <family val="3"/>
            <charset val="128"/>
          </rPr>
          <t>店舗が存在しない地域は★。店舗はあるが</t>
        </r>
        <r>
          <rPr>
            <sz val="20"/>
            <color theme="1"/>
            <rFont val="Liberation Sans"/>
            <family val="2"/>
          </rPr>
          <t>DID</t>
        </r>
        <r>
          <rPr>
            <sz val="20"/>
            <color theme="1"/>
            <rFont val="ＭＳ Ｐゴシック"/>
            <family val="3"/>
            <charset val="128"/>
          </rPr>
          <t>（人口集中地区）がないものは△。</t>
        </r>
      </text>
    </comment>
  </commentList>
</comments>
</file>

<file path=xl/sharedStrings.xml><?xml version="1.0" encoding="utf-8"?>
<sst xmlns="http://schemas.openxmlformats.org/spreadsheetml/2006/main" count="4999" uniqueCount="1402">
  <si>
    <t>ツルハ</t>
  </si>
  <si>
    <t>サツドラ</t>
  </si>
  <si>
    <t>サンドラッグ</t>
  </si>
  <si>
    <t>ココカラ</t>
  </si>
  <si>
    <t>アインズ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</si>
  <si>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</si>
  <si>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</si>
  <si>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</si>
  <si>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</si>
  <si>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</si>
  <si>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</si>
  <si>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</si>
  <si>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</si>
  <si>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</si>
  <si>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</si>
  <si>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総計</t>
  </si>
  <si>
    <t>旭川市</t>
  </si>
  <si>
    <t>千歳市</t>
  </si>
  <si>
    <t>（2000）</t>
  </si>
  <si>
    <t>（参考）</t>
  </si>
  <si>
    <t>現市町村名</t>
  </si>
  <si>
    <t>旧市町村名</t>
  </si>
  <si>
    <t>ゲンキー</t>
  </si>
  <si>
    <t>中部薬品</t>
  </si>
  <si>
    <t>アオキ</t>
  </si>
  <si>
    <t>スギHD</t>
  </si>
  <si>
    <t>富士薬品</t>
  </si>
  <si>
    <t>コスモス</t>
  </si>
  <si>
    <t>マツモトキヨシ</t>
  </si>
  <si>
    <t>ウエルシア</t>
  </si>
  <si>
    <t>杉山薬品</t>
  </si>
  <si>
    <t>合計</t>
  </si>
  <si>
    <t>人口(2000)</t>
  </si>
  <si>
    <t>店舗比人口</t>
  </si>
  <si>
    <t>DID人口</t>
  </si>
  <si>
    <t>店舗比DID</t>
  </si>
  <si>
    <t>中薬・薬局</t>
  </si>
  <si>
    <t>上石津町</t>
  </si>
  <si>
    <t>★</t>
  </si>
  <si>
    <t>岐阜市</t>
  </si>
  <si>
    <t>-</t>
  </si>
  <si>
    <t>坂下町</t>
  </si>
  <si>
    <t>柳津町</t>
  </si>
  <si>
    <t>山岡町</t>
  </si>
  <si>
    <t>大垣市</t>
  </si>
  <si>
    <t>美並村</t>
  </si>
  <si>
    <t>七宗町</t>
  </si>
  <si>
    <t>墨俣町</t>
  </si>
  <si>
    <t>丹生川村</t>
  </si>
  <si>
    <t>高山市</t>
  </si>
  <si>
    <t>上宝村</t>
  </si>
  <si>
    <t>小坂町</t>
  </si>
  <si>
    <t>清見村</t>
  </si>
  <si>
    <t>蛭川村</t>
  </si>
  <si>
    <t>荘川村</t>
  </si>
  <si>
    <t>高鷲村</t>
  </si>
  <si>
    <t>宮村</t>
  </si>
  <si>
    <t>加子母村</t>
  </si>
  <si>
    <t>久々野町</t>
  </si>
  <si>
    <t>東白川村</t>
  </si>
  <si>
    <t>朝日村</t>
  </si>
  <si>
    <t>上矢作町</t>
  </si>
  <si>
    <t>高根村</t>
  </si>
  <si>
    <t>国府町</t>
  </si>
  <si>
    <t>上之保村</t>
  </si>
  <si>
    <t>多治見市</t>
  </si>
  <si>
    <t>洞戸村</t>
  </si>
  <si>
    <t>笠原町</t>
  </si>
  <si>
    <t>和良村</t>
  </si>
  <si>
    <t>関市</t>
  </si>
  <si>
    <t>根尾村</t>
  </si>
  <si>
    <t>板取村</t>
  </si>
  <si>
    <t>白川村</t>
  </si>
  <si>
    <t>武芸川町</t>
  </si>
  <si>
    <t>明宝村</t>
  </si>
  <si>
    <t>武儀町</t>
  </si>
  <si>
    <t>山口村</t>
  </si>
  <si>
    <t>中津川市</t>
  </si>
  <si>
    <t>兼山町</t>
  </si>
  <si>
    <t>春日村</t>
  </si>
  <si>
    <t>川上村</t>
  </si>
  <si>
    <t>馬瀬村</t>
  </si>
  <si>
    <t>久瀬村</t>
  </si>
  <si>
    <t>付知町</t>
  </si>
  <si>
    <t>河合村</t>
  </si>
  <si>
    <t>福岡町</t>
  </si>
  <si>
    <t>宮川村</t>
  </si>
  <si>
    <t>美濃市</t>
  </si>
  <si>
    <t>串原村</t>
  </si>
  <si>
    <t>瑞浪市</t>
  </si>
  <si>
    <t>羽島市</t>
  </si>
  <si>
    <t>坂内村</t>
  </si>
  <si>
    <t>恵那市</t>
  </si>
  <si>
    <t>藤橋村</t>
  </si>
  <si>
    <t>岩村町</t>
  </si>
  <si>
    <t>神岡町</t>
  </si>
  <si>
    <t>大野町</t>
  </si>
  <si>
    <t>明智町</t>
  </si>
  <si>
    <t>巣南町</t>
  </si>
  <si>
    <t>川島町</t>
  </si>
  <si>
    <t>揖斐川町</t>
  </si>
  <si>
    <t>美濃加茂市</t>
  </si>
  <si>
    <t>輪之内町</t>
  </si>
  <si>
    <t>土岐市</t>
  </si>
  <si>
    <t>美山町</t>
  </si>
  <si>
    <t>各務原市</t>
  </si>
  <si>
    <t>南濃町</t>
  </si>
  <si>
    <t>平田町</t>
  </si>
  <si>
    <t>可児市</t>
  </si>
  <si>
    <t>古川町</t>
  </si>
  <si>
    <t>岐南町</t>
  </si>
  <si>
    <t>池田町</t>
  </si>
  <si>
    <t>笠松町</t>
  </si>
  <si>
    <t>金山町</t>
  </si>
  <si>
    <t>養老町</t>
  </si>
  <si>
    <t>安八町</t>
  </si>
  <si>
    <t>垂井町</t>
  </si>
  <si>
    <t>海津町</t>
  </si>
  <si>
    <t>関ケ原町</t>
  </si>
  <si>
    <t>神戸町</t>
  </si>
  <si>
    <t>八百津町</t>
  </si>
  <si>
    <t>御嵩町</t>
  </si>
  <si>
    <t>谷汲村</t>
  </si>
  <si>
    <t>白鳥町</t>
  </si>
  <si>
    <t>糸貫町</t>
  </si>
  <si>
    <t>白川町</t>
  </si>
  <si>
    <t>北方町</t>
  </si>
  <si>
    <t>坂祝町</t>
  </si>
  <si>
    <t>富加町</t>
  </si>
  <si>
    <t>川辺町</t>
  </si>
  <si>
    <t>本巣町</t>
  </si>
  <si>
    <t>下呂市</t>
  </si>
  <si>
    <t>萩原町</t>
  </si>
  <si>
    <t>八幡町</t>
  </si>
  <si>
    <t>下呂町</t>
  </si>
  <si>
    <t>山県市</t>
  </si>
  <si>
    <t>高富町</t>
  </si>
  <si>
    <t>伊自良村</t>
  </si>
  <si>
    <t>本巣市</t>
  </si>
  <si>
    <t>真正町</t>
  </si>
  <si>
    <t>穂積町</t>
  </si>
  <si>
    <t>海津市</t>
  </si>
  <si>
    <t>瑞穂市</t>
  </si>
  <si>
    <t>大和町</t>
  </si>
  <si>
    <t>郡上市</t>
  </si>
  <si>
    <t>飛騨市</t>
  </si>
  <si>
    <t>福井県総計</t>
  </si>
  <si>
    <t>福井市</t>
  </si>
  <si>
    <t>三方町</t>
  </si>
  <si>
    <t>金津町</t>
  </si>
  <si>
    <t>越廼村</t>
  </si>
  <si>
    <t>上中町</t>
  </si>
  <si>
    <t>清水町</t>
  </si>
  <si>
    <t>春江町</t>
  </si>
  <si>
    <t>敦賀市</t>
  </si>
  <si>
    <t>芦原町</t>
  </si>
  <si>
    <t>小浜市</t>
  </si>
  <si>
    <t>勝山市</t>
  </si>
  <si>
    <t>大野市</t>
  </si>
  <si>
    <t>大飯町</t>
  </si>
  <si>
    <t>和泉村</t>
  </si>
  <si>
    <t>今立町</t>
  </si>
  <si>
    <t>鯖江市</t>
  </si>
  <si>
    <t>永平寺町</t>
  </si>
  <si>
    <t>松岡町</t>
  </si>
  <si>
    <t>坂井町</t>
  </si>
  <si>
    <t>上志比村</t>
  </si>
  <si>
    <t>丸岡町</t>
  </si>
  <si>
    <t>三国町</t>
  </si>
  <si>
    <t>越前町</t>
  </si>
  <si>
    <t>朝日町</t>
  </si>
  <si>
    <t>美浜町</t>
  </si>
  <si>
    <t>宮崎村</t>
  </si>
  <si>
    <t>織田町</t>
  </si>
  <si>
    <t>武生市</t>
  </si>
  <si>
    <t>高浜町</t>
  </si>
  <si>
    <t>あわら市</t>
  </si>
  <si>
    <t>南越前町</t>
  </si>
  <si>
    <t>南条町</t>
  </si>
  <si>
    <t>今庄町</t>
  </si>
  <si>
    <t>河野村</t>
  </si>
  <si>
    <t>若狭町</t>
  </si>
  <si>
    <t>越前市</t>
  </si>
  <si>
    <t>おおい町</t>
  </si>
  <si>
    <t>名田庄村</t>
  </si>
  <si>
    <t>坂井市</t>
  </si>
  <si>
    <t>・凡例
潟：現新潟市
魚：魚沼郡/刈羽郡/
　　 三島郡/古志郡</t>
  </si>
  <si>
    <t>蒲：旧蒲原郡（新潟市除く）
岩：岩船郡
頸：頸城郡
佐：佐渡島</t>
  </si>
  <si>
    <t>※高田・直江津のみ2015</t>
  </si>
  <si>
    <t>ココカラファイン</t>
  </si>
  <si>
    <t>カワチ</t>
  </si>
  <si>
    <t>人口(1999)</t>
  </si>
  <si>
    <t>比率</t>
  </si>
  <si>
    <t>小計</t>
  </si>
  <si>
    <t>サ</t>
  </si>
  <si>
    <t>ウ</t>
  </si>
  <si>
    <t>ア</t>
  </si>
  <si>
    <t>コ</t>
  </si>
  <si>
    <t>マ</t>
  </si>
  <si>
    <t>ツ</t>
  </si>
  <si>
    <t>セ</t>
  </si>
  <si>
    <t>カ</t>
  </si>
  <si>
    <t>他</t>
  </si>
  <si>
    <t>人口</t>
  </si>
  <si>
    <t>※薬局含む</t>
  </si>
  <si>
    <t>5月調査時</t>
  </si>
  <si>
    <t>新潟市</t>
  </si>
  <si>
    <t>店舗増加数</t>
  </si>
  <si>
    <t>中越4郡</t>
  </si>
  <si>
    <t>新潟県総計</t>
  </si>
  <si>
    <t>蒲原</t>
  </si>
  <si>
    <t>頸城</t>
  </si>
  <si>
    <t>潟</t>
  </si>
  <si>
    <t>岩船</t>
  </si>
  <si>
    <t>新津市</t>
  </si>
  <si>
    <t>佐渡</t>
  </si>
  <si>
    <t>白根市</t>
  </si>
  <si>
    <t>豊栄市</t>
  </si>
  <si>
    <t>小須戸町</t>
  </si>
  <si>
    <t>横越村</t>
  </si>
  <si>
    <t>亀田町</t>
  </si>
  <si>
    <t>岩室村</t>
  </si>
  <si>
    <t>巻町</t>
  </si>
  <si>
    <t>西川町</t>
  </si>
  <si>
    <t>黒埼町</t>
  </si>
  <si>
    <t>味方村</t>
  </si>
  <si>
    <t>潟東村</t>
  </si>
  <si>
    <t>月潟村</t>
  </si>
  <si>
    <t>中之口村</t>
  </si>
  <si>
    <t>魚</t>
  </si>
  <si>
    <t>長岡市</t>
  </si>
  <si>
    <t>栃尾市</t>
  </si>
  <si>
    <t>越路町</t>
  </si>
  <si>
    <t>三島町</t>
  </si>
  <si>
    <t>与板町</t>
  </si>
  <si>
    <t>和島村</t>
  </si>
  <si>
    <t>寺泊町</t>
  </si>
  <si>
    <t>山古志村</t>
  </si>
  <si>
    <t>川口町</t>
  </si>
  <si>
    <t>小国町</t>
  </si>
  <si>
    <t>蒲</t>
  </si>
  <si>
    <t>中之島町</t>
  </si>
  <si>
    <t>三条市</t>
  </si>
  <si>
    <t>下田村</t>
  </si>
  <si>
    <t>栄町</t>
  </si>
  <si>
    <t>柏崎市</t>
  </si>
  <si>
    <t>高柳町</t>
  </si>
  <si>
    <t>西山町</t>
  </si>
  <si>
    <t>新発田市</t>
  </si>
  <si>
    <t>豊浦村</t>
  </si>
  <si>
    <t>加治川村</t>
  </si>
  <si>
    <t>紫雲寺町</t>
  </si>
  <si>
    <t>小千谷市</t>
  </si>
  <si>
    <t>加茂市</t>
  </si>
  <si>
    <t>十日町市</t>
  </si>
  <si>
    <t>川西町</t>
  </si>
  <si>
    <t>中里村</t>
  </si>
  <si>
    <t>頸</t>
  </si>
  <si>
    <t>松代町</t>
  </si>
  <si>
    <t>松之山町</t>
  </si>
  <si>
    <t>見附市</t>
  </si>
  <si>
    <t>岩</t>
  </si>
  <si>
    <t>村上市</t>
  </si>
  <si>
    <t>荒川町</t>
  </si>
  <si>
    <t>神林村</t>
  </si>
  <si>
    <t>山北村</t>
  </si>
  <si>
    <t>山北町</t>
  </si>
  <si>
    <t>燕市</t>
  </si>
  <si>
    <t>分水町</t>
  </si>
  <si>
    <t>吉田町</t>
  </si>
  <si>
    <t>糸魚川市</t>
  </si>
  <si>
    <t>能生町</t>
  </si>
  <si>
    <t>青海町</t>
  </si>
  <si>
    <t>妙高市</t>
  </si>
  <si>
    <t>新井市</t>
  </si>
  <si>
    <t>妙高高原町</t>
  </si>
  <si>
    <t>妙高村</t>
  </si>
  <si>
    <t>五泉市</t>
  </si>
  <si>
    <t>村松町</t>
  </si>
  <si>
    <t>佐</t>
  </si>
  <si>
    <t>佐渡市</t>
  </si>
  <si>
    <t>両津市</t>
  </si>
  <si>
    <t>相川町</t>
  </si>
  <si>
    <t>佐和田町</t>
  </si>
  <si>
    <t>金井町</t>
  </si>
  <si>
    <t>新穂村</t>
  </si>
  <si>
    <t>畑野町</t>
  </si>
  <si>
    <t>真野町</t>
  </si>
  <si>
    <t>小木町</t>
  </si>
  <si>
    <t>羽茂町</t>
  </si>
  <si>
    <t>赤泊村</t>
  </si>
  <si>
    <t>上越市</t>
  </si>
  <si>
    <t>※高田市</t>
  </si>
  <si>
    <t>※直江津市</t>
  </si>
  <si>
    <t>安塚町</t>
  </si>
  <si>
    <t>浦川原村</t>
  </si>
  <si>
    <t>大島村</t>
  </si>
  <si>
    <t>牧村</t>
  </si>
  <si>
    <t>柿崎町</t>
  </si>
  <si>
    <t>大潟町</t>
  </si>
  <si>
    <t>頸城村</t>
  </si>
  <si>
    <t>吉川町</t>
  </si>
  <si>
    <t>中郷村</t>
  </si>
  <si>
    <t>板倉町</t>
  </si>
  <si>
    <t>清里村</t>
  </si>
  <si>
    <t>三和村</t>
  </si>
  <si>
    <t>名立町</t>
  </si>
  <si>
    <t>阿賀野市</t>
  </si>
  <si>
    <t>安田町</t>
  </si>
  <si>
    <t>京ケ瀬村</t>
  </si>
  <si>
    <t>水原町</t>
  </si>
  <si>
    <t>笹神村</t>
  </si>
  <si>
    <t>魚沼市</t>
  </si>
  <si>
    <t>堀之内町</t>
  </si>
  <si>
    <t>小出町</t>
  </si>
  <si>
    <t>湯之谷村</t>
  </si>
  <si>
    <t>広神村</t>
  </si>
  <si>
    <t>守門村</t>
  </si>
  <si>
    <t>入広瀬村</t>
  </si>
  <si>
    <t>南魚沼市</t>
  </si>
  <si>
    <t>塩沢町</t>
  </si>
  <si>
    <t>六日町</t>
  </si>
  <si>
    <t>胎内市</t>
  </si>
  <si>
    <t>中条町</t>
  </si>
  <si>
    <t>黒川村</t>
  </si>
  <si>
    <t>弥彦村</t>
  </si>
  <si>
    <t>阿賀町</t>
  </si>
  <si>
    <t>津川町</t>
  </si>
  <si>
    <t>鹿瀬町</t>
  </si>
  <si>
    <t>上川村</t>
  </si>
  <si>
    <t>三川村</t>
  </si>
  <si>
    <t>出雲崎町</t>
  </si>
  <si>
    <t>湯沢町</t>
  </si>
  <si>
    <t>津南町</t>
  </si>
  <si>
    <t>刈羽村</t>
  </si>
  <si>
    <t>関川村</t>
  </si>
  <si>
    <t>粟島浦村</t>
  </si>
  <si>
    <t>田上町</t>
  </si>
  <si>
    <t>聖籠町</t>
  </si>
  <si>
    <t>人口(2020)</t>
  </si>
  <si>
    <t>江南区</t>
  </si>
  <si>
    <t>西蒲区</t>
  </si>
  <si>
    <t>秋葉区</t>
  </si>
  <si>
    <t>合併編入域</t>
  </si>
  <si>
    <t>旧新潟市</t>
  </si>
  <si>
    <t>クスリのアオキ</t>
  </si>
  <si>
    <t>キリン堂</t>
  </si>
  <si>
    <t>コスモス薬品</t>
  </si>
  <si>
    <t>ナガタ</t>
  </si>
  <si>
    <t>平和堂</t>
  </si>
  <si>
    <t>人口密度</t>
  </si>
  <si>
    <t>人口/店舗</t>
  </si>
  <si>
    <t>（含平和堂）</t>
  </si>
  <si>
    <t>滋賀県総計</t>
  </si>
  <si>
    <t>大津市</t>
  </si>
  <si>
    <t>志賀町</t>
  </si>
  <si>
    <t>彦根市</t>
  </si>
  <si>
    <t>長浜市</t>
  </si>
  <si>
    <t>近江八幡市</t>
  </si>
  <si>
    <t>浅井町</t>
  </si>
  <si>
    <t>八日市市</t>
  </si>
  <si>
    <t>虎姫町</t>
  </si>
  <si>
    <t>草津市</t>
  </si>
  <si>
    <t>湖北町</t>
  </si>
  <si>
    <t>守山市</t>
  </si>
  <si>
    <t>びわ町</t>
  </si>
  <si>
    <t>高月町</t>
  </si>
  <si>
    <t>栗東町</t>
  </si>
  <si>
    <t>木之本町</t>
  </si>
  <si>
    <t>中主町</t>
  </si>
  <si>
    <t>余呉町</t>
  </si>
  <si>
    <t>野洲町</t>
  </si>
  <si>
    <t>西浅井町</t>
  </si>
  <si>
    <t>石部町</t>
  </si>
  <si>
    <t>甲西町</t>
  </si>
  <si>
    <t>安土町</t>
  </si>
  <si>
    <t>水口町</t>
  </si>
  <si>
    <t>土山町</t>
  </si>
  <si>
    <t>甲賀町</t>
  </si>
  <si>
    <t>栗東市</t>
  </si>
  <si>
    <t>甲南町</t>
  </si>
  <si>
    <t>野洲市</t>
  </si>
  <si>
    <t>信楽町</t>
  </si>
  <si>
    <t>東近江市</t>
  </si>
  <si>
    <t>蒲生町</t>
  </si>
  <si>
    <t>日野町</t>
  </si>
  <si>
    <t>永源寺町</t>
  </si>
  <si>
    <t>竜王町</t>
  </si>
  <si>
    <t>五個荘町</t>
  </si>
  <si>
    <t>能登川町</t>
  </si>
  <si>
    <t>愛東町</t>
  </si>
  <si>
    <t>湖東町</t>
  </si>
  <si>
    <t>高島市</t>
  </si>
  <si>
    <t>マキノ町</t>
  </si>
  <si>
    <t>今津町</t>
  </si>
  <si>
    <t>秦荘町</t>
  </si>
  <si>
    <t>朽木村</t>
  </si>
  <si>
    <t>愛知川町</t>
  </si>
  <si>
    <t>安曇川町</t>
  </si>
  <si>
    <t>豊郷町</t>
  </si>
  <si>
    <t>高島町</t>
  </si>
  <si>
    <t>甲良町</t>
  </si>
  <si>
    <t>新旭町</t>
  </si>
  <si>
    <t>多賀町</t>
  </si>
  <si>
    <t>甲賀市</t>
  </si>
  <si>
    <t>山東町</t>
  </si>
  <si>
    <t>伊吹町</t>
  </si>
  <si>
    <t>米原町</t>
  </si>
  <si>
    <t>近江町</t>
  </si>
  <si>
    <t>湖南市</t>
  </si>
  <si>
    <t>米原市</t>
  </si>
  <si>
    <t>石部町 近江町 高月町 豊郷町 愛知川町 八日市市</t>
  </si>
  <si>
    <t>愛荘町</t>
  </si>
  <si>
    <t>（青枠は店舗無し</t>
  </si>
  <si>
    <t>（2005）</t>
  </si>
  <si>
    <t>http://toukei.pref.ishikawa.jp/search/detail.asp?d_id=1225</t>
  </si>
  <si>
    <t>ﾀﾞｲｺｸ・ﾋｸﾞﾁ</t>
  </si>
  <si>
    <t>石川県総計</t>
  </si>
  <si>
    <t>金沢市</t>
  </si>
  <si>
    <t>根上町</t>
  </si>
  <si>
    <t>七尾市</t>
  </si>
  <si>
    <t>美川町</t>
  </si>
  <si>
    <t>田鶴浜町</t>
  </si>
  <si>
    <t>宇ノ気町</t>
  </si>
  <si>
    <t>中島町</t>
  </si>
  <si>
    <t>内灘町</t>
  </si>
  <si>
    <t>能登島町</t>
  </si>
  <si>
    <t>鹿島町</t>
  </si>
  <si>
    <t>小松市</t>
  </si>
  <si>
    <t>輪島市</t>
  </si>
  <si>
    <t>門前町</t>
  </si>
  <si>
    <t>内浦町</t>
  </si>
  <si>
    <t>珠洲市</t>
  </si>
  <si>
    <t>志雄町</t>
  </si>
  <si>
    <t>加賀市</t>
  </si>
  <si>
    <t>山中町</t>
  </si>
  <si>
    <t>津幡町</t>
  </si>
  <si>
    <t>羽咋市</t>
  </si>
  <si>
    <t>かほく市</t>
  </si>
  <si>
    <t>高松町</t>
  </si>
  <si>
    <t>七塚町</t>
  </si>
  <si>
    <t>川北町</t>
  </si>
  <si>
    <t>白山市</t>
  </si>
  <si>
    <t>松任市</t>
  </si>
  <si>
    <t>鳥屋町</t>
  </si>
  <si>
    <t>鶴来町</t>
  </si>
  <si>
    <t>穴水町</t>
  </si>
  <si>
    <t>河内村</t>
  </si>
  <si>
    <t>吉野谷村</t>
  </si>
  <si>
    <t>鳥越村</t>
  </si>
  <si>
    <t>能都町</t>
  </si>
  <si>
    <t>尾口村</t>
  </si>
  <si>
    <t>白峰村</t>
  </si>
  <si>
    <t>辰口町</t>
  </si>
  <si>
    <t>能美市</t>
  </si>
  <si>
    <t>鹿西町</t>
  </si>
  <si>
    <t>寺井町</t>
  </si>
  <si>
    <t>富来町</t>
  </si>
  <si>
    <t>野々市市</t>
  </si>
  <si>
    <t>野々市町</t>
  </si>
  <si>
    <t>押水町</t>
  </si>
  <si>
    <t>柳田村</t>
  </si>
  <si>
    <t>中能登町</t>
  </si>
  <si>
    <t>宝達志水町</t>
  </si>
  <si>
    <t>能登町</t>
  </si>
  <si>
    <t>・凡例
那：伊那郡
曽：木曽郡
諏：諏訪郡</t>
  </si>
  <si>
    <t>筑：筑摩郡（除木曽）/
　　 安曇郡
佐：小県郡/佐久郡
長：長野市
信：北信4郡（除長野市）</t>
  </si>
  <si>
    <t>とをしや</t>
  </si>
  <si>
    <t>コスコ</t>
  </si>
  <si>
    <t>カワチ薬品</t>
  </si>
  <si>
    <t>米</t>
  </si>
  <si>
    <t>と</t>
  </si>
  <si>
    <t>長野県総計</t>
  </si>
  <si>
    <t>※旧山口村除く</t>
  </si>
  <si>
    <t>伊那</t>
  </si>
  <si>
    <t>木曽</t>
  </si>
  <si>
    <t>長</t>
  </si>
  <si>
    <t>長野市</t>
  </si>
  <si>
    <t>諏訪</t>
  </si>
  <si>
    <t>大岡村</t>
  </si>
  <si>
    <t>筑摩/安曇</t>
  </si>
  <si>
    <t>信州新町</t>
  </si>
  <si>
    <t>佐久/小県</t>
  </si>
  <si>
    <t>豊野町</t>
  </si>
  <si>
    <t>長野</t>
  </si>
  <si>
    <t>戸隠村</t>
  </si>
  <si>
    <t>北信</t>
  </si>
  <si>
    <t>鬼無里村</t>
  </si>
  <si>
    <t>中条村</t>
  </si>
  <si>
    <t>筑</t>
  </si>
  <si>
    <t>松本市</t>
  </si>
  <si>
    <t>四賀村</t>
  </si>
  <si>
    <t>波田町</t>
  </si>
  <si>
    <t>奈川村</t>
  </si>
  <si>
    <t>安曇村</t>
  </si>
  <si>
    <t>梓川村</t>
  </si>
  <si>
    <t>上田市</t>
  </si>
  <si>
    <t>丸子町</t>
  </si>
  <si>
    <t>真田町</t>
  </si>
  <si>
    <t>武石村</t>
  </si>
  <si>
    <t>諏</t>
  </si>
  <si>
    <t>岡谷市</t>
  </si>
  <si>
    <t>那</t>
  </si>
  <si>
    <t>飯田市</t>
  </si>
  <si>
    <t>上村</t>
  </si>
  <si>
    <t>南信濃村</t>
  </si>
  <si>
    <t>諏訪市</t>
  </si>
  <si>
    <t>信</t>
  </si>
  <si>
    <t>須坂市</t>
  </si>
  <si>
    <t>小諸市</t>
  </si>
  <si>
    <t>伊那市</t>
  </si>
  <si>
    <t>高遠町</t>
  </si>
  <si>
    <t>長谷村</t>
  </si>
  <si>
    <t>駒ヶ根市</t>
  </si>
  <si>
    <t>中野市</t>
  </si>
  <si>
    <t>豊田村</t>
  </si>
  <si>
    <t>大町市</t>
  </si>
  <si>
    <t>八坂村</t>
  </si>
  <si>
    <t>美麻村</t>
  </si>
  <si>
    <t>飯山市</t>
  </si>
  <si>
    <t>茅野市</t>
  </si>
  <si>
    <t>塩尻市</t>
  </si>
  <si>
    <t>曽</t>
  </si>
  <si>
    <t>楢川村</t>
  </si>
  <si>
    <t>千曲市</t>
  </si>
  <si>
    <t>更埴市</t>
  </si>
  <si>
    <t>上山田町</t>
  </si>
  <si>
    <t>戸倉町</t>
  </si>
  <si>
    <t>佐久市</t>
  </si>
  <si>
    <t>臼田町</t>
  </si>
  <si>
    <t>望月町</t>
  </si>
  <si>
    <t>浅科村</t>
  </si>
  <si>
    <t>東御市</t>
  </si>
  <si>
    <t>北御牧村</t>
  </si>
  <si>
    <t>東部町</t>
  </si>
  <si>
    <t>安曇野市</t>
  </si>
  <si>
    <t>明科町</t>
  </si>
  <si>
    <t>豊科町</t>
  </si>
  <si>
    <t>穂高町</t>
  </si>
  <si>
    <t>三郷村</t>
  </si>
  <si>
    <t>堀金村</t>
  </si>
  <si>
    <t>佐久穂町</t>
  </si>
  <si>
    <t>佐久町</t>
  </si>
  <si>
    <t>八千穂村</t>
  </si>
  <si>
    <t>小海町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</si>
  <si>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</si>
  <si>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</si>
  <si>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</si>
  <si>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</si>
  <si>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</si>
  <si>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</si>
  <si>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</si>
  <si>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長門町</t>
  </si>
  <si>
    <t>和田村</t>
  </si>
  <si>
    <t>青木村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</si>
  <si>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</si>
  <si>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</si>
  <si>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</si>
  <si>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</si>
  <si>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</si>
  <si>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</si>
  <si>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</si>
  <si>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</si>
  <si>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</si>
  <si>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</si>
  <si>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</si>
  <si>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</si>
  <si>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</si>
  <si>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清内路村</t>
  </si>
  <si>
    <t>浪合村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</si>
  <si>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</si>
  <si>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</si>
  <si>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</si>
  <si>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</si>
  <si>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</si>
  <si>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</si>
  <si>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</si>
  <si>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</si>
  <si>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</si>
  <si>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木曽町</t>
  </si>
  <si>
    <t>木曽福島町</t>
  </si>
  <si>
    <t>日義村</t>
  </si>
  <si>
    <t>開田村</t>
  </si>
  <si>
    <t>三岳村</t>
  </si>
  <si>
    <t>上松町</t>
  </si>
  <si>
    <t>南木曽町</t>
  </si>
  <si>
    <t>木祖村</t>
  </si>
  <si>
    <t>王滝村</t>
  </si>
  <si>
    <t>大桑村</t>
  </si>
  <si>
    <t>筑北村</t>
  </si>
  <si>
    <t>本城村</t>
  </si>
  <si>
    <t>坂北村</t>
  </si>
  <si>
    <t>坂井村</t>
  </si>
  <si>
    <t>麻績村</t>
  </si>
  <si>
    <t>生坂村</t>
  </si>
  <si>
    <t>山形村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</si>
  <si>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</si>
  <si>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</si>
  <si>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</si>
  <si>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</si>
  <si>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</si>
  <si>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</si>
  <si>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</si>
  <si>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</si>
  <si>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</si>
  <si>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</si>
  <si>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</si>
  <si>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牟礼村</t>
  </si>
  <si>
    <t>三水村</t>
  </si>
  <si>
    <t>小川村</t>
  </si>
  <si>
    <t>栄村</t>
  </si>
  <si>
    <t>(2000）</t>
  </si>
  <si>
    <t>ゴダイ</t>
  </si>
  <si>
    <t>ダイコク</t>
  </si>
  <si>
    <t>ｱｵｷ+ﾌｸﾔ</t>
  </si>
  <si>
    <t>その他</t>
  </si>
  <si>
    <t>京都府総計</t>
  </si>
  <si>
    <t>京都市</t>
  </si>
  <si>
    <t>上京区</t>
  </si>
  <si>
    <t>左京区</t>
  </si>
  <si>
    <t>中京区</t>
  </si>
  <si>
    <t>東山区</t>
  </si>
  <si>
    <t>山科区</t>
  </si>
  <si>
    <t>下京区</t>
  </si>
  <si>
    <t>右京区</t>
  </si>
  <si>
    <t>西京区</t>
  </si>
  <si>
    <t>伏見区</t>
  </si>
  <si>
    <t>京北町</t>
  </si>
  <si>
    <t>福知山市</t>
  </si>
  <si>
    <t>三和町</t>
  </si>
  <si>
    <t>夜久野町</t>
  </si>
  <si>
    <t>大江町</t>
  </si>
  <si>
    <t>舞鶴市</t>
  </si>
  <si>
    <t>ウエルシア 富士薬品 スギHD ココカラファイン キリン堂 マツモトキヨシ コスモス薬品 サンドラッグ ゴダイ ダイコク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</si>
  <si>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</si>
  <si>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</si>
  <si>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</si>
  <si>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</si>
  <si>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</si>
  <si>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</si>
  <si>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</si>
  <si>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</si>
  <si>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</si>
  <si>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</si>
  <si>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峰山町</t>
  </si>
  <si>
    <t>大宮町</t>
  </si>
  <si>
    <t>網野町</t>
  </si>
  <si>
    <t>丹後町</t>
  </si>
  <si>
    <t>弥栄町</t>
  </si>
  <si>
    <t>久美浜町</t>
  </si>
  <si>
    <t>南丹市</t>
  </si>
  <si>
    <t>園部町</t>
  </si>
  <si>
    <t>八木町</t>
  </si>
  <si>
    <t>日吉町</t>
  </si>
  <si>
    <t>木津川市</t>
  </si>
  <si>
    <t>山城町</t>
  </si>
  <si>
    <t>木津町</t>
  </si>
  <si>
    <t>加茂町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</si>
  <si>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</si>
  <si>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</si>
  <si>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</si>
  <si>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</si>
  <si>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</si>
  <si>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</si>
  <si>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</si>
  <si>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</si>
  <si>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</si>
  <si>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丹波町</t>
  </si>
  <si>
    <t>瑞穂町</t>
  </si>
  <si>
    <t>和知町</t>
  </si>
  <si>
    <t>与謝野町</t>
  </si>
  <si>
    <t>加悦町</t>
  </si>
  <si>
    <t>岩滝町</t>
  </si>
  <si>
    <t>野田川町</t>
  </si>
  <si>
    <t>伊根町</t>
  </si>
  <si>
    <t>（ミドリ薬品含）</t>
  </si>
  <si>
    <t>（ツルハ）</t>
  </si>
  <si>
    <t>ドラッグイレブン</t>
  </si>
  <si>
    <t>ナチュラル</t>
  </si>
  <si>
    <t>鹿児島県総計</t>
  </si>
  <si>
    <t>鹿児島市</t>
  </si>
  <si>
    <t>三島村</t>
  </si>
  <si>
    <t>十島村</t>
  </si>
  <si>
    <t>桜島町</t>
  </si>
  <si>
    <t>鹿島村</t>
  </si>
  <si>
    <t>喜入町</t>
  </si>
  <si>
    <t>里村</t>
  </si>
  <si>
    <t>松元町</t>
  </si>
  <si>
    <t>※東桜島</t>
  </si>
  <si>
    <t>郡山町</t>
  </si>
  <si>
    <t>住用村</t>
  </si>
  <si>
    <t>上甑村</t>
  </si>
  <si>
    <t>薩摩川内市</t>
  </si>
  <si>
    <t>川内市</t>
  </si>
  <si>
    <t>大和村</t>
  </si>
  <si>
    <t>樋脇町</t>
  </si>
  <si>
    <t>宇検村</t>
  </si>
  <si>
    <t>入来町</t>
  </si>
  <si>
    <t>中種子町</t>
  </si>
  <si>
    <t>東郷町</t>
  </si>
  <si>
    <t>栗野町</t>
  </si>
  <si>
    <t>祁答院町</t>
  </si>
  <si>
    <t>下甑村</t>
  </si>
  <si>
    <t>大浦町</t>
  </si>
  <si>
    <t>田代町</t>
  </si>
  <si>
    <t>上屋久町</t>
  </si>
  <si>
    <t>宮之城町</t>
  </si>
  <si>
    <t>鹿屋市</t>
  </si>
  <si>
    <t>大根占町</t>
  </si>
  <si>
    <t>輝北町</t>
  </si>
  <si>
    <t>東串良町</t>
  </si>
  <si>
    <t>串良町</t>
  </si>
  <si>
    <t>佐多町</t>
  </si>
  <si>
    <t>吾平町</t>
  </si>
  <si>
    <t>笠沙町</t>
  </si>
  <si>
    <t>枕崎市</t>
  </si>
  <si>
    <t>和泊町</t>
  </si>
  <si>
    <t>いちき
串木野市</t>
  </si>
  <si>
    <t>串木野市</t>
  </si>
  <si>
    <t>出水市</t>
  </si>
  <si>
    <t>市来町</t>
  </si>
  <si>
    <t>阿久根市</t>
  </si>
  <si>
    <t>奄美市</t>
  </si>
  <si>
    <t>名瀬市</t>
  </si>
  <si>
    <t>薩摩町</t>
  </si>
  <si>
    <t>笠利町</t>
  </si>
  <si>
    <t>野田町</t>
  </si>
  <si>
    <t>志布志町</t>
  </si>
  <si>
    <t>高尾野町</t>
  </si>
  <si>
    <t>西之表市</t>
  </si>
  <si>
    <t>伊佐市</t>
  </si>
  <si>
    <t>大口市</t>
  </si>
  <si>
    <t>坊津町</t>
  </si>
  <si>
    <t>菱刈町</t>
  </si>
  <si>
    <t>内之浦町</t>
  </si>
  <si>
    <t>指宿市</t>
  </si>
  <si>
    <t>伊集院町</t>
  </si>
  <si>
    <t>山川町</t>
  </si>
  <si>
    <t>吉松町</t>
  </si>
  <si>
    <t>開聞町</t>
  </si>
  <si>
    <t>南さつま市</t>
  </si>
  <si>
    <t>加世田市</t>
  </si>
  <si>
    <t>松山町</t>
  </si>
  <si>
    <t>鶴田町</t>
  </si>
  <si>
    <t>垂水市</t>
  </si>
  <si>
    <t>金峰町</t>
  </si>
  <si>
    <t>長島町</t>
  </si>
  <si>
    <t>霧島市</t>
  </si>
  <si>
    <t>国分市</t>
  </si>
  <si>
    <t>姶良町</t>
  </si>
  <si>
    <t>溝辺町</t>
  </si>
  <si>
    <t>横川町</t>
  </si>
  <si>
    <t>加治木町</t>
  </si>
  <si>
    <t>牧園町</t>
  </si>
  <si>
    <t>霧島町</t>
  </si>
  <si>
    <t>隼人町</t>
  </si>
  <si>
    <t>福山町</t>
  </si>
  <si>
    <t>龍郷町</t>
  </si>
  <si>
    <t>日置市</t>
  </si>
  <si>
    <t>東市来町</t>
  </si>
  <si>
    <t>与論町</t>
  </si>
  <si>
    <t>吹上町</t>
  </si>
  <si>
    <t>曽於市</t>
  </si>
  <si>
    <t>大隅町</t>
  </si>
  <si>
    <t>財部町</t>
  </si>
  <si>
    <t>徳之島町</t>
  </si>
  <si>
    <t>末吉町</t>
  </si>
  <si>
    <t>志布志市</t>
  </si>
  <si>
    <t>屋久町</t>
  </si>
  <si>
    <t>有明町</t>
  </si>
  <si>
    <t>根占町</t>
  </si>
  <si>
    <t>南九州市</t>
  </si>
  <si>
    <t>頴娃町</t>
  </si>
  <si>
    <t>知覧町</t>
  </si>
  <si>
    <t>南種子町</t>
  </si>
  <si>
    <t>姶良市</t>
  </si>
  <si>
    <t>天城町</t>
  </si>
  <si>
    <t>東町</t>
  </si>
  <si>
    <t>さつま町</t>
  </si>
  <si>
    <t>知名町</t>
  </si>
  <si>
    <t>伊仙町</t>
  </si>
  <si>
    <t>湧水町</t>
  </si>
  <si>
    <t>大崎町</t>
  </si>
  <si>
    <t>肝付町</t>
  </si>
  <si>
    <t>高山町</t>
  </si>
  <si>
    <t>喜界町</t>
  </si>
  <si>
    <t>錦江町</t>
  </si>
  <si>
    <t>南大隅町</t>
  </si>
  <si>
    <t>(参考値)</t>
  </si>
  <si>
    <t>種子島</t>
  </si>
  <si>
    <t>屋久島町</t>
  </si>
  <si>
    <t>瀬戸内町</t>
  </si>
  <si>
    <t>屋久島</t>
  </si>
  <si>
    <t>奄美大島</t>
  </si>
  <si>
    <t>喜界島</t>
  </si>
  <si>
    <t>徳之島</t>
  </si>
  <si>
    <t>沖永良部島</t>
  </si>
  <si>
    <t>与論島</t>
  </si>
  <si>
    <t>ｺｸﾐﾝ･ﾀﾞｲｺｸ･ｱｲﾝｽﾞ</t>
  </si>
  <si>
    <t>マツココ</t>
  </si>
  <si>
    <t>クリエイト</t>
  </si>
  <si>
    <t>1位</t>
  </si>
  <si>
    <t>含めた1位</t>
  </si>
  <si>
    <t>ス</t>
  </si>
  <si>
    <t>V</t>
  </si>
  <si>
    <t>杉</t>
  </si>
  <si>
    <t>ゲ</t>
  </si>
  <si>
    <t>ク</t>
  </si>
  <si>
    <t>愛知県総計</t>
  </si>
  <si>
    <t>名古屋市</t>
  </si>
  <si>
    <t>尾張</t>
  </si>
  <si>
    <t>名</t>
  </si>
  <si>
    <t>千種区</t>
  </si>
  <si>
    <t>三河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</si>
  <si>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</si>
  <si>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</si>
  <si>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</si>
  <si>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</si>
  <si>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</si>
  <si>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</si>
  <si>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</si>
  <si>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</si>
  <si>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緑区</t>
  </si>
  <si>
    <t>名東区</t>
  </si>
  <si>
    <t>天白区</t>
  </si>
  <si>
    <t>尾</t>
  </si>
  <si>
    <t>一宮市</t>
  </si>
  <si>
    <t>尾西市</t>
  </si>
  <si>
    <t>木曽川町</t>
  </si>
  <si>
    <t>瀬戸市</t>
  </si>
  <si>
    <t>半田市</t>
  </si>
  <si>
    <t>春日井市</t>
  </si>
  <si>
    <t>津島市</t>
  </si>
  <si>
    <t>犬山市</t>
  </si>
  <si>
    <t>常滑市</t>
  </si>
  <si>
    <t>江南市</t>
  </si>
  <si>
    <t>小牧市</t>
  </si>
  <si>
    <t>稲沢市</t>
  </si>
  <si>
    <t>祖父江町</t>
  </si>
  <si>
    <t>平和町</t>
  </si>
  <si>
    <t>東海市</t>
  </si>
  <si>
    <t>大府市</t>
  </si>
  <si>
    <t>知多市</t>
  </si>
  <si>
    <t>尾張旭市</t>
  </si>
  <si>
    <t>岩倉市</t>
  </si>
  <si>
    <t>豊明市</t>
  </si>
  <si>
    <t>日進市</t>
  </si>
  <si>
    <t>愛西市</t>
  </si>
  <si>
    <t>佐屋町</t>
  </si>
  <si>
    <t>立田村</t>
  </si>
  <si>
    <t>八開村</t>
  </si>
  <si>
    <t>佐織町</t>
  </si>
  <si>
    <t>清須市</t>
  </si>
  <si>
    <t>西枇杷島町</t>
  </si>
  <si>
    <t>春日町</t>
  </si>
  <si>
    <t>清洲町</t>
  </si>
  <si>
    <t>新川町</t>
  </si>
  <si>
    <t>北名古屋市</t>
  </si>
  <si>
    <t>師勝町</t>
  </si>
  <si>
    <t>西春町</t>
  </si>
  <si>
    <t>弥富市</t>
  </si>
  <si>
    <t>十四山村</t>
  </si>
  <si>
    <t>弥富町</t>
  </si>
  <si>
    <t>あま市</t>
  </si>
  <si>
    <t>七宝町</t>
  </si>
  <si>
    <t>美和町</t>
  </si>
  <si>
    <t>甚目寺町</t>
  </si>
  <si>
    <t>長久手市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</si>
  <si>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</si>
  <si>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</si>
  <si>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</si>
  <si>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</si>
  <si>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</si>
  <si>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</si>
  <si>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</si>
  <si>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</si>
  <si>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</si>
  <si>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</si>
  <si>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</si>
  <si>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三</t>
  </si>
  <si>
    <t>豊橋市</t>
  </si>
  <si>
    <t>岡崎市</t>
  </si>
  <si>
    <t>額田町</t>
  </si>
  <si>
    <t>豊川市</t>
  </si>
  <si>
    <t>音羽町</t>
  </si>
  <si>
    <t>一宮町</t>
  </si>
  <si>
    <t>小坂井町</t>
  </si>
  <si>
    <t>御津町</t>
  </si>
  <si>
    <t>碧南市</t>
  </si>
  <si>
    <t>刈谷市</t>
  </si>
  <si>
    <t>豊田市</t>
  </si>
  <si>
    <t>藤岡町</t>
  </si>
  <si>
    <t>小原村</t>
  </si>
  <si>
    <t>足助町</t>
  </si>
  <si>
    <t>下山村</t>
  </si>
  <si>
    <t>旭町</t>
  </si>
  <si>
    <t>稲武町</t>
  </si>
  <si>
    <t>安城市</t>
  </si>
  <si>
    <t>西尾市</t>
  </si>
  <si>
    <t>一色町</t>
  </si>
  <si>
    <t>吉良町</t>
  </si>
  <si>
    <t>幡豆町</t>
  </si>
  <si>
    <t>蒲郡市</t>
  </si>
  <si>
    <t>新城市</t>
  </si>
  <si>
    <t>鳳来町</t>
  </si>
  <si>
    <t>作手村</t>
  </si>
  <si>
    <t>知立市</t>
  </si>
  <si>
    <t>高浜市</t>
  </si>
  <si>
    <t>田原市</t>
  </si>
  <si>
    <t>田原町</t>
  </si>
  <si>
    <t>赤羽根町</t>
  </si>
  <si>
    <t>渥美町</t>
  </si>
  <si>
    <t>みよし市</t>
  </si>
  <si>
    <t>三好町</t>
  </si>
  <si>
    <t>幸田町</t>
  </si>
  <si>
    <t>設楽町</t>
  </si>
  <si>
    <t>津具村</t>
  </si>
  <si>
    <t>東栄町</t>
  </si>
  <si>
    <t>豊根村</t>
  </si>
  <si>
    <t>富山村</t>
  </si>
  <si>
    <t>(ダイレックス)</t>
  </si>
  <si>
    <t>コクミン</t>
  </si>
  <si>
    <t>新生堂</t>
  </si>
  <si>
    <t>溝上</t>
  </si>
  <si>
    <t>長崎市総計</t>
  </si>
  <si>
    <t>参考</t>
  </si>
  <si>
    <t>長崎市</t>
  </si>
  <si>
    <t>現長崎市</t>
  </si>
  <si>
    <t>長与町</t>
  </si>
  <si>
    <t>香焼町</t>
  </si>
  <si>
    <t>多良見町</t>
  </si>
  <si>
    <t>伊王島町</t>
  </si>
  <si>
    <t>厳原町</t>
  </si>
  <si>
    <t>波佐見町</t>
  </si>
  <si>
    <t>野母崎町</t>
  </si>
  <si>
    <t>川棚町</t>
  </si>
  <si>
    <t>諫早市</t>
  </si>
  <si>
    <t>琴海町</t>
  </si>
  <si>
    <t>外海町</t>
  </si>
  <si>
    <t>小浜町</t>
  </si>
  <si>
    <t>佐世保市</t>
  </si>
  <si>
    <t>現佐世保市</t>
  </si>
  <si>
    <t>国見町</t>
  </si>
  <si>
    <t>宇久町</t>
  </si>
  <si>
    <t>松浦市</t>
  </si>
  <si>
    <t>江迎町</t>
  </si>
  <si>
    <t>鹿町町</t>
  </si>
  <si>
    <t>西彼町</t>
  </si>
  <si>
    <t>小佐々町</t>
  </si>
  <si>
    <t>吉井町</t>
  </si>
  <si>
    <t>時津町</t>
  </si>
  <si>
    <t>世知原町</t>
  </si>
  <si>
    <t>西海町</t>
  </si>
  <si>
    <t>島原市</t>
  </si>
  <si>
    <t>加津佐町</t>
  </si>
  <si>
    <t>深江町</t>
  </si>
  <si>
    <t>現諫早市</t>
  </si>
  <si>
    <t>吾妻町</t>
  </si>
  <si>
    <t>有川町</t>
  </si>
  <si>
    <t>森山町</t>
  </si>
  <si>
    <t>口之津町</t>
  </si>
  <si>
    <t>飯盛町</t>
  </si>
  <si>
    <t>大村市</t>
  </si>
  <si>
    <t>高来町</t>
  </si>
  <si>
    <t>小長井町</t>
  </si>
  <si>
    <t>平戸市</t>
  </si>
  <si>
    <t>生月町</t>
  </si>
  <si>
    <t>田平町</t>
  </si>
  <si>
    <t>上対馬町</t>
  </si>
  <si>
    <t>新魚目町</t>
  </si>
  <si>
    <t>福島町</t>
  </si>
  <si>
    <t>福江市</t>
  </si>
  <si>
    <t>鷹島町</t>
  </si>
  <si>
    <t>佐々町</t>
  </si>
  <si>
    <t>対馬市</t>
  </si>
  <si>
    <t>現対馬市</t>
  </si>
  <si>
    <t>郷ノ浦町</t>
  </si>
  <si>
    <t>美津島町</t>
  </si>
  <si>
    <t>峰町</t>
  </si>
  <si>
    <t>豊玉町</t>
  </si>
  <si>
    <t>有家町</t>
  </si>
  <si>
    <t>上県町</t>
  </si>
  <si>
    <t>愛野町</t>
  </si>
  <si>
    <t>壱岐市</t>
  </si>
  <si>
    <t>現壱岐市</t>
  </si>
  <si>
    <t>東彼杵町</t>
  </si>
  <si>
    <t>勝本町</t>
  </si>
  <si>
    <t>芦辺町</t>
  </si>
  <si>
    <t>西有家町</t>
  </si>
  <si>
    <t>石田町</t>
  </si>
  <si>
    <t>五島市</t>
  </si>
  <si>
    <t>現五島市</t>
  </si>
  <si>
    <t>大瀬戸町</t>
  </si>
  <si>
    <t>富江町</t>
  </si>
  <si>
    <t>玉之浦町</t>
  </si>
  <si>
    <t>三井楽町</t>
  </si>
  <si>
    <t>岐宿町</t>
  </si>
  <si>
    <t>奈留町</t>
  </si>
  <si>
    <t>上五島町</t>
  </si>
  <si>
    <t>西海市</t>
  </si>
  <si>
    <t>現西海市</t>
  </si>
  <si>
    <t>大島町</t>
  </si>
  <si>
    <t>崎戸町</t>
  </si>
  <si>
    <t>南有馬町</t>
  </si>
  <si>
    <t>雲仙市</t>
  </si>
  <si>
    <t>現雲仙市</t>
  </si>
  <si>
    <t>千々石町</t>
  </si>
  <si>
    <t>布津町</t>
  </si>
  <si>
    <t>南串山町</t>
  </si>
  <si>
    <t>南島原市</t>
  </si>
  <si>
    <t>現南島原市</t>
  </si>
  <si>
    <t>北有馬町</t>
  </si>
  <si>
    <t>島原3市</t>
  </si>
  <si>
    <t>若松町</t>
  </si>
  <si>
    <t>小値賀町</t>
  </si>
  <si>
    <t>奈良尾町</t>
  </si>
  <si>
    <t>新上五島町</t>
  </si>
  <si>
    <t>（2004）</t>
  </si>
  <si>
    <t>http://www.pref.toyama.jp/sections/1015/lib/jinko/index_h16.html</t>
  </si>
  <si>
    <t>富山県総計</t>
  </si>
  <si>
    <t>富山市</t>
  </si>
  <si>
    <t>大門町</t>
  </si>
  <si>
    <t>大沢野町</t>
  </si>
  <si>
    <t>新湊市</t>
  </si>
  <si>
    <t>大山町</t>
  </si>
  <si>
    <t>上市町</t>
  </si>
  <si>
    <t>八尾町</t>
  </si>
  <si>
    <t>小矢部市</t>
  </si>
  <si>
    <t>婦中町</t>
  </si>
  <si>
    <t>井波町</t>
  </si>
  <si>
    <t>山田村</t>
  </si>
  <si>
    <t>城端町</t>
  </si>
  <si>
    <t>細入村</t>
  </si>
  <si>
    <t>立山町</t>
  </si>
  <si>
    <t>高岡市</t>
  </si>
  <si>
    <t>入善町</t>
  </si>
  <si>
    <t>射水市</t>
  </si>
  <si>
    <t>氷見市</t>
  </si>
  <si>
    <t>小杉町</t>
  </si>
  <si>
    <t>下村</t>
  </si>
  <si>
    <t>庄川町</t>
  </si>
  <si>
    <t>魚津市</t>
  </si>
  <si>
    <t>福光町</t>
  </si>
  <si>
    <t>滑川市</t>
  </si>
  <si>
    <t>黒部市</t>
  </si>
  <si>
    <t>宇奈月町</t>
  </si>
  <si>
    <t>砺波市</t>
  </si>
  <si>
    <t>福野町</t>
  </si>
  <si>
    <t>南砺市</t>
  </si>
  <si>
    <t>平村</t>
  </si>
  <si>
    <t>上平村</t>
  </si>
  <si>
    <t>利賀村</t>
  </si>
  <si>
    <t>井口村</t>
  </si>
  <si>
    <t>舟橋村</t>
  </si>
  <si>
    <t>※旧市町村名の背景色が黄色なのは「☆☆郡××町△△→○○市××(町)△△」のようになっている場所（抜け多数）</t>
  </si>
  <si>
    <t>https://toukei.pref.gunma.jp/kokusei/kako/2000/1ji/12kokutyou200110.htm</t>
  </si>
  <si>
    <t>（マルエ）</t>
  </si>
  <si>
    <t>群馬県総計</t>
  </si>
  <si>
    <t>前橋市</t>
  </si>
  <si>
    <t>甘楽町</t>
  </si>
  <si>
    <t>富士見村</t>
  </si>
  <si>
    <t>尾島町</t>
  </si>
  <si>
    <t>大胡町</t>
  </si>
  <si>
    <t>赤城村</t>
  </si>
  <si>
    <t>宮城村</t>
  </si>
  <si>
    <t>粕川村</t>
  </si>
  <si>
    <t>月夜野町</t>
  </si>
  <si>
    <t>高崎市</t>
  </si>
  <si>
    <t>嬬恋村</t>
  </si>
  <si>
    <t>榛名町</t>
  </si>
  <si>
    <t>北橘村</t>
  </si>
  <si>
    <t>倉渕村</t>
  </si>
  <si>
    <t>箕郷町</t>
  </si>
  <si>
    <t>昭和村</t>
  </si>
  <si>
    <t>群馬町</t>
  </si>
  <si>
    <t>草津町</t>
  </si>
  <si>
    <t>新町</t>
  </si>
  <si>
    <t>新治村</t>
  </si>
  <si>
    <t>長野原町</t>
  </si>
  <si>
    <t>桐生市</t>
  </si>
  <si>
    <t>水上町</t>
  </si>
  <si>
    <t>新里村</t>
  </si>
  <si>
    <t>片品村</t>
  </si>
  <si>
    <t>黒保根村</t>
  </si>
  <si>
    <t>利根村</t>
  </si>
  <si>
    <t>伊勢崎市</t>
  </si>
  <si>
    <t>妙義町</t>
  </si>
  <si>
    <t>赤堀町</t>
  </si>
  <si>
    <r>
      <rPr>
        <b/>
        <u/>
        <sz val="11"/>
        <color rgb="FF0000FF"/>
        <rFont val="Liberation Sans"/>
        <family val="2"/>
      </rPr>
      <t>佐波</t>
    </r>
    <r>
      <rPr>
        <sz val="12"/>
        <color theme="1"/>
        <rFont val="Liberation Sans"/>
        <family val="2"/>
      </rPr>
      <t>東村</t>
    </r>
  </si>
  <si>
    <t>境町</t>
  </si>
  <si>
    <t>川場村</t>
  </si>
  <si>
    <t>太田市</t>
  </si>
  <si>
    <t>伊香保町</t>
  </si>
  <si>
    <t>白沢村</t>
  </si>
  <si>
    <t>新田町</t>
  </si>
  <si>
    <t>藪塚本町</t>
  </si>
  <si>
    <r>
      <rPr>
        <b/>
        <u/>
        <sz val="11"/>
        <color rgb="FF0000FF"/>
        <rFont val="Liberation Sans"/>
        <family val="2"/>
      </rPr>
      <t>勢多</t>
    </r>
    <r>
      <rPr>
        <sz val="12"/>
        <color theme="1"/>
        <rFont val="Liberation Sans"/>
        <family val="2"/>
      </rPr>
      <t>東村</t>
    </r>
  </si>
  <si>
    <t>沼田市</t>
  </si>
  <si>
    <r>
      <rPr>
        <b/>
        <u/>
        <sz val="11"/>
        <color rgb="FF0000FF"/>
        <rFont val="Liberation Sans"/>
        <family val="2"/>
      </rPr>
      <t>吾妻</t>
    </r>
    <r>
      <rPr>
        <sz val="12"/>
        <color theme="1"/>
        <rFont val="Liberation Sans"/>
        <family val="2"/>
      </rPr>
      <t>東村</t>
    </r>
  </si>
  <si>
    <t>上野村</t>
  </si>
  <si>
    <t>館林市</t>
  </si>
  <si>
    <t>万場町</t>
  </si>
  <si>
    <t>渋川市</t>
  </si>
  <si>
    <t>小野上村</t>
  </si>
  <si>
    <t>六合村</t>
  </si>
  <si>
    <t>子持村</t>
  </si>
  <si>
    <t>中之条町</t>
  </si>
  <si>
    <t>松井田町</t>
  </si>
  <si>
    <t>藤岡市</t>
  </si>
  <si>
    <t>鬼石町</t>
  </si>
  <si>
    <t>富岡市</t>
  </si>
  <si>
    <t>榛東村</t>
  </si>
  <si>
    <t>安中市</t>
  </si>
  <si>
    <t>千代田町</t>
  </si>
  <si>
    <t>明和町</t>
  </si>
  <si>
    <t>みどり市</t>
  </si>
  <si>
    <t>下仁田町</t>
  </si>
  <si>
    <t>笠懸町</t>
  </si>
  <si>
    <t>大間々町</t>
  </si>
  <si>
    <t>吉岡町</t>
  </si>
  <si>
    <t>玉村町</t>
  </si>
  <si>
    <t>神流町</t>
  </si>
  <si>
    <t>邑楽町</t>
  </si>
  <si>
    <t>東吾妻町</t>
  </si>
  <si>
    <t>みなかみ町</t>
  </si>
  <si>
    <t>大泉町</t>
  </si>
  <si>
    <t>調剤専門</t>
  </si>
  <si>
    <t>太田南口</t>
  </si>
  <si>
    <t>亀泉</t>
  </si>
  <si>
    <r>
      <rPr>
        <b/>
        <sz val="11"/>
        <color rgb="FF000000"/>
        <rFont val="Liberation Sans"/>
        <family val="2"/>
      </rPr>
      <t>薬</t>
    </r>
    <r>
      <rPr>
        <sz val="12"/>
        <color theme="1"/>
        <rFont val="Liberation Sans"/>
        <family val="2"/>
      </rPr>
      <t>川原</t>
    </r>
  </si>
  <si>
    <r>
      <rPr>
        <b/>
        <sz val="11"/>
        <color theme="1"/>
        <rFont val="Liberation Sans"/>
        <family val="2"/>
      </rPr>
      <t>薬</t>
    </r>
    <r>
      <rPr>
        <sz val="12"/>
        <color theme="1"/>
        <rFont val="Liberation Sans"/>
        <family val="2"/>
      </rPr>
      <t>樋越</t>
    </r>
  </si>
  <si>
    <r>
      <rPr>
        <b/>
        <sz val="11"/>
        <color theme="1"/>
        <rFont val="Liberation Sans"/>
        <family val="2"/>
      </rPr>
      <t>薬</t>
    </r>
    <r>
      <rPr>
        <sz val="12"/>
        <color theme="1"/>
        <rFont val="Liberation Sans"/>
        <family val="2"/>
      </rPr>
      <t>東</t>
    </r>
  </si>
  <si>
    <t>出処：https://toukei.pref.gunma.jp/kokusei/kako/2000/1ji/12kokutyou200110.htm#%E7%B5%B1%E8%A8%88%E8%A1%A8%E3%80%94EXCEL%E3%80%95</t>
  </si>
  <si>
    <t>上位ランキング</t>
  </si>
  <si>
    <t>下位ランキング(人口1万人以上)</t>
  </si>
  <si>
    <t>店舗無しランキング(人口1万人以上)</t>
  </si>
  <si>
    <t>都道府県</t>
  </si>
  <si>
    <t>市町村名</t>
  </si>
  <si>
    <t>店舗</t>
  </si>
  <si>
    <t>※黒は3000人台、青は2000人台、赤は1000人台</t>
  </si>
  <si>
    <t>鹿児島県</t>
  </si>
  <si>
    <t>長崎県</t>
  </si>
  <si>
    <t>長野県</t>
  </si>
  <si>
    <t>京都府</t>
  </si>
  <si>
    <t>2位</t>
  </si>
  <si>
    <t>愛知県</t>
  </si>
  <si>
    <t>名古屋中区</t>
  </si>
  <si>
    <t>新潟県</t>
  </si>
  <si>
    <t>3位</t>
  </si>
  <si>
    <t>群馬県</t>
  </si>
  <si>
    <t>滋賀県</t>
  </si>
  <si>
    <t>4位</t>
  </si>
  <si>
    <t>岐阜県</t>
  </si>
  <si>
    <t>5位</t>
  </si>
  <si>
    <t>6位</t>
  </si>
  <si>
    <t>7位</t>
  </si>
  <si>
    <t>8位</t>
  </si>
  <si>
    <t>9位</t>
  </si>
  <si>
    <t>10位</t>
  </si>
  <si>
    <t>福井県</t>
  </si>
  <si>
    <t>11位</t>
  </si>
  <si>
    <t>石川県</t>
  </si>
  <si>
    <t>12位</t>
  </si>
  <si>
    <t>13位</t>
  </si>
  <si>
    <t>14位</t>
  </si>
  <si>
    <t>富山県</t>
  </si>
  <si>
    <t>15位</t>
  </si>
  <si>
    <t>16位</t>
  </si>
  <si>
    <t>17位</t>
  </si>
  <si>
    <t>18位</t>
  </si>
  <si>
    <t>19位</t>
  </si>
  <si>
    <t>20位</t>
  </si>
  <si>
    <t>21位</t>
  </si>
  <si>
    <t>22位</t>
  </si>
  <si>
    <t>23位</t>
  </si>
  <si>
    <t>24位</t>
  </si>
  <si>
    <t>25位</t>
  </si>
  <si>
    <t>26位</t>
  </si>
  <si>
    <t>27位</t>
  </si>
  <si>
    <t>28位</t>
  </si>
  <si>
    <t>29位</t>
  </si>
  <si>
    <t>30位</t>
  </si>
  <si>
    <t>京都北区</t>
  </si>
  <si>
    <t>名古屋北区</t>
  </si>
  <si>
    <r>
      <rPr>
        <sz val="9"/>
        <color theme="1"/>
        <rFont val="ＭＳ ゴシック"/>
        <family val="3"/>
        <charset val="128"/>
      </rPr>
      <t>※ウエルシア計：</t>
    </r>
    <r>
      <rPr>
        <sz val="9"/>
        <color theme="1"/>
        <rFont val="Liberation Sans"/>
        <family val="2"/>
      </rPr>
      <t xml:space="preserve">113(58/54/1)
</t>
    </r>
    <r>
      <rPr>
        <sz val="9"/>
        <color theme="1"/>
        <rFont val="ＭＳ ゴシック"/>
        <family val="3"/>
        <charset val="128"/>
      </rPr>
      <t>マルエ薬局：</t>
    </r>
    <r>
      <rPr>
        <sz val="9"/>
        <color theme="1"/>
        <rFont val="Liberation Sans"/>
        <family val="2"/>
      </rPr>
      <t xml:space="preserve">-4
</t>
    </r>
    <r>
      <rPr>
        <sz val="9"/>
        <color theme="1"/>
        <rFont val="ＭＳ ゴシック"/>
        <family val="3"/>
        <charset val="128"/>
      </rPr>
      <t>ウエルシア薬局：</t>
    </r>
    <r>
      <rPr>
        <sz val="9"/>
        <color theme="1"/>
        <rFont val="Liberation Sans"/>
        <family val="2"/>
      </rPr>
      <t xml:space="preserve">-1
</t>
    </r>
    <r>
      <rPr>
        <sz val="9"/>
        <color theme="1"/>
        <rFont val="ＭＳ ゴシック"/>
        <family val="3"/>
        <charset val="128"/>
      </rPr>
      <t>カラースタジオ</t>
    </r>
    <r>
      <rPr>
        <sz val="9"/>
        <color theme="1"/>
        <rFont val="Liberation Sans"/>
        <family val="2"/>
      </rPr>
      <t>(</t>
    </r>
    <r>
      <rPr>
        <sz val="9"/>
        <color theme="1"/>
        <rFont val="ＭＳ ゴシック"/>
        <family val="3"/>
        <charset val="128"/>
      </rPr>
      <t>太田</t>
    </r>
    <r>
      <rPr>
        <sz val="9"/>
        <color theme="1"/>
        <rFont val="Liberation Sans"/>
        <family val="2"/>
      </rPr>
      <t>1)</t>
    </r>
    <r>
      <rPr>
        <sz val="9"/>
        <color theme="1"/>
        <rFont val="ＭＳ ゴシック"/>
        <family val="3"/>
        <charset val="128"/>
      </rPr>
      <t>：</t>
    </r>
    <r>
      <rPr>
        <sz val="9"/>
        <color theme="1"/>
        <rFont val="Liberation Sans"/>
        <family val="2"/>
      </rPr>
      <t xml:space="preserve">1
</t>
    </r>
    <r>
      <rPr>
        <sz val="9"/>
        <color theme="1"/>
        <rFont val="ＭＳ ゴシック"/>
        <family val="3"/>
        <charset val="128"/>
      </rPr>
      <t>ウエルシア</t>
    </r>
    <r>
      <rPr>
        <sz val="9"/>
        <color theme="1"/>
        <rFont val="Liberation Sans"/>
        <family val="2"/>
      </rPr>
      <t>(</t>
    </r>
    <r>
      <rPr>
        <sz val="9"/>
        <color theme="1"/>
        <rFont val="ＭＳ ゴシック"/>
        <family val="3"/>
        <charset val="128"/>
      </rPr>
      <t>前回計測</t>
    </r>
    <r>
      <rPr>
        <sz val="9"/>
        <color theme="1"/>
        <rFont val="Liberation Sans"/>
        <family val="2"/>
      </rPr>
      <t>)</t>
    </r>
    <r>
      <rPr>
        <sz val="9"/>
        <color theme="1"/>
        <rFont val="ＭＳ ゴシック"/>
        <family val="3"/>
        <charset val="128"/>
      </rPr>
      <t>：</t>
    </r>
    <r>
      <rPr>
        <sz val="9"/>
        <color theme="1"/>
        <rFont val="Liberation Sans"/>
        <family val="2"/>
      </rPr>
      <t>107</t>
    </r>
    <phoneticPr fontId="5"/>
  </si>
  <si>
    <t>31位</t>
  </si>
  <si>
    <t>32位</t>
  </si>
  <si>
    <t>33位</t>
  </si>
  <si>
    <t>34位</t>
  </si>
  <si>
    <t>35位</t>
  </si>
  <si>
    <t>36位</t>
  </si>
  <si>
    <t>37位</t>
  </si>
  <si>
    <t>38位</t>
  </si>
  <si>
    <t>39位</t>
  </si>
  <si>
    <t>40位</t>
  </si>
  <si>
    <t>41位</t>
  </si>
  <si>
    <t>42位</t>
  </si>
  <si>
    <t>43位</t>
  </si>
  <si>
    <t>44位</t>
  </si>
  <si>
    <t>45位</t>
  </si>
  <si>
    <t>46位</t>
  </si>
  <si>
    <t>47位</t>
  </si>
  <si>
    <t>48位</t>
  </si>
  <si>
    <t>49位</t>
  </si>
  <si>
    <t>50位</t>
  </si>
  <si>
    <r>
      <t>(</t>
    </r>
    <r>
      <rPr>
        <sz val="12"/>
        <color theme="1"/>
        <rFont val="ＭＳ Ｐゴシック"/>
        <family val="2"/>
        <charset val="128"/>
      </rPr>
      <t>出典</t>
    </r>
    <r>
      <rPr>
        <sz val="12"/>
        <color theme="1"/>
        <rFont val="Liberation Sans"/>
        <family val="2"/>
      </rPr>
      <t>)</t>
    </r>
    <r>
      <rPr>
        <sz val="12"/>
        <color theme="1"/>
        <rFont val="ＭＳ Ｐゴシック"/>
        <family val="2"/>
        <charset val="128"/>
      </rPr>
      <t>→</t>
    </r>
    <rPh sb="1" eb="3">
      <t>シュッテン</t>
    </rPh>
    <phoneticPr fontId="5"/>
  </si>
  <si>
    <t>岐阜県総計</t>
    <phoneticPr fontId="5"/>
  </si>
  <si>
    <t>(前回調査時)</t>
    <rPh sb="1" eb="6">
      <t>ゼンカイチョウサジ</t>
    </rPh>
    <phoneticPr fontId="5"/>
  </si>
  <si>
    <t>増減数</t>
    <rPh sb="0" eb="3">
      <t>ゾウゲンスウ</t>
    </rPh>
    <phoneticPr fontId="5"/>
  </si>
  <si>
    <t>スギヤマ薬品</t>
    <phoneticPr fontId="5"/>
  </si>
  <si>
    <t>★</t>
    <phoneticPr fontId="5"/>
  </si>
  <si>
    <t>西</t>
    <rPh sb="0" eb="1">
      <t>ニシ</t>
    </rPh>
    <phoneticPr fontId="5"/>
  </si>
  <si>
    <t>飛</t>
    <rPh sb="0" eb="1">
      <t>ト</t>
    </rPh>
    <phoneticPr fontId="5"/>
  </si>
  <si>
    <t>東</t>
    <rPh sb="0" eb="1">
      <t>ヒガシ</t>
    </rPh>
    <phoneticPr fontId="5"/>
  </si>
  <si>
    <t>岐</t>
    <rPh sb="0" eb="1">
      <t>ギ</t>
    </rPh>
    <phoneticPr fontId="5"/>
  </si>
  <si>
    <t>北</t>
    <rPh sb="0" eb="1">
      <t>キタ</t>
    </rPh>
    <phoneticPr fontId="5"/>
  </si>
  <si>
    <t>中</t>
    <rPh sb="0" eb="1">
      <t>ナカ</t>
    </rPh>
    <phoneticPr fontId="5"/>
  </si>
  <si>
    <t>飛</t>
    <rPh sb="0" eb="1">
      <t>ト</t>
    </rPh>
    <phoneticPr fontId="5"/>
  </si>
  <si>
    <t>-</t>
    <phoneticPr fontId="5"/>
  </si>
  <si>
    <t>合計</t>
    <rPh sb="0" eb="2">
      <t>ゴウケイ</t>
    </rPh>
    <phoneticPr fontId="5"/>
  </si>
  <si>
    <t>岡山県総計</t>
    <rPh sb="0" eb="2">
      <t>オカヤマ</t>
    </rPh>
    <phoneticPr fontId="5"/>
  </si>
  <si>
    <t>岡山北区</t>
    <rPh sb="0" eb="4">
      <t>オカヤマキタク</t>
    </rPh>
    <phoneticPr fontId="5"/>
  </si>
  <si>
    <t>建部町</t>
    <rPh sb="0" eb="2">
      <t>タケベ</t>
    </rPh>
    <rPh sb="2" eb="3">
      <t>チョウ</t>
    </rPh>
    <phoneticPr fontId="5"/>
  </si>
  <si>
    <t>御津町</t>
    <rPh sb="0" eb="1">
      <t>オン</t>
    </rPh>
    <rPh sb="1" eb="2">
      <t>ツ</t>
    </rPh>
    <rPh sb="2" eb="3">
      <t>マチ</t>
    </rPh>
    <phoneticPr fontId="5"/>
  </si>
  <si>
    <t>岡山南区</t>
    <rPh sb="0" eb="4">
      <t>オカヤマミナミク</t>
    </rPh>
    <phoneticPr fontId="5"/>
  </si>
  <si>
    <t>灘崎町</t>
    <rPh sb="0" eb="3">
      <t>ナダサキマチ</t>
    </rPh>
    <phoneticPr fontId="5"/>
  </si>
  <si>
    <t>岡山中区</t>
    <rPh sb="0" eb="4">
      <t>オカヤマナカク</t>
    </rPh>
    <phoneticPr fontId="5"/>
  </si>
  <si>
    <t>岡山東区</t>
    <rPh sb="0" eb="4">
      <t>オカヤマヒガシク</t>
    </rPh>
    <phoneticPr fontId="5"/>
  </si>
  <si>
    <t>岡山中区</t>
    <rPh sb="0" eb="2">
      <t>オカヤマ</t>
    </rPh>
    <rPh sb="2" eb="3">
      <t>ナカ</t>
    </rPh>
    <rPh sb="3" eb="4">
      <t>ク</t>
    </rPh>
    <phoneticPr fontId="5"/>
  </si>
  <si>
    <t>※光南台</t>
    <rPh sb="1" eb="2">
      <t>ヒカリ</t>
    </rPh>
    <rPh sb="2" eb="4">
      <t>ミナミダイ</t>
    </rPh>
    <phoneticPr fontId="5"/>
  </si>
  <si>
    <t>※2015</t>
    <phoneticPr fontId="5"/>
  </si>
  <si>
    <t>瀬戸町</t>
    <rPh sb="0" eb="3">
      <t>セトマチ</t>
    </rPh>
    <phoneticPr fontId="5"/>
  </si>
  <si>
    <t>倉敷市</t>
    <rPh sb="0" eb="3">
      <t>クラシキシ</t>
    </rPh>
    <phoneticPr fontId="5"/>
  </si>
  <si>
    <t>船穂町</t>
    <rPh sb="0" eb="3">
      <t>フナホマチ</t>
    </rPh>
    <phoneticPr fontId="5"/>
  </si>
  <si>
    <t>真備町</t>
    <rPh sb="0" eb="3">
      <t>マビチョウ</t>
    </rPh>
    <phoneticPr fontId="5"/>
  </si>
  <si>
    <t>※児島市</t>
    <rPh sb="1" eb="3">
      <t>コジマ</t>
    </rPh>
    <rPh sb="3" eb="4">
      <t>シ</t>
    </rPh>
    <phoneticPr fontId="5"/>
  </si>
  <si>
    <t>※玉島市</t>
    <rPh sb="1" eb="3">
      <t>タマシマ</t>
    </rPh>
    <rPh sb="3" eb="4">
      <t>シ</t>
    </rPh>
    <phoneticPr fontId="5"/>
  </si>
  <si>
    <t>津山市</t>
    <rPh sb="0" eb="3">
      <t>ツヤマシ</t>
    </rPh>
    <phoneticPr fontId="5"/>
  </si>
  <si>
    <t>加茂町</t>
    <rPh sb="0" eb="3">
      <t>カモマチ</t>
    </rPh>
    <phoneticPr fontId="5"/>
  </si>
  <si>
    <t>阿波村</t>
    <rPh sb="0" eb="3">
      <t>アワムラ</t>
    </rPh>
    <phoneticPr fontId="5"/>
  </si>
  <si>
    <t>勝北町</t>
    <rPh sb="0" eb="2">
      <t>ショウボク</t>
    </rPh>
    <rPh sb="2" eb="3">
      <t>チョウ</t>
    </rPh>
    <phoneticPr fontId="5"/>
  </si>
  <si>
    <t>岡</t>
    <rPh sb="0" eb="1">
      <t>オカ</t>
    </rPh>
    <phoneticPr fontId="5"/>
  </si>
  <si>
    <t>敷</t>
    <rPh sb="0" eb="1">
      <t>シ</t>
    </rPh>
    <phoneticPr fontId="5"/>
  </si>
  <si>
    <t>津</t>
    <rPh sb="0" eb="1">
      <t>ツ</t>
    </rPh>
    <phoneticPr fontId="5"/>
  </si>
  <si>
    <t>久米町</t>
    <rPh sb="0" eb="3">
      <t>クメマチ</t>
    </rPh>
    <phoneticPr fontId="5"/>
  </si>
  <si>
    <t>玉野市</t>
    <rPh sb="0" eb="3">
      <t>タマノシ</t>
    </rPh>
    <phoneticPr fontId="5"/>
  </si>
  <si>
    <t>笠岡市</t>
    <rPh sb="0" eb="3">
      <t>カサオカシ</t>
    </rPh>
    <phoneticPr fontId="5"/>
  </si>
  <si>
    <t>井原市</t>
    <rPh sb="0" eb="3">
      <t>イバラシ</t>
    </rPh>
    <phoneticPr fontId="5"/>
  </si>
  <si>
    <t>美星町</t>
    <rPh sb="0" eb="2">
      <t>ミホシ</t>
    </rPh>
    <rPh sb="2" eb="3">
      <t>マチ</t>
    </rPh>
    <phoneticPr fontId="5"/>
  </si>
  <si>
    <t>芳井町</t>
    <rPh sb="0" eb="3">
      <t>ヨシイチョウ</t>
    </rPh>
    <phoneticPr fontId="5"/>
  </si>
  <si>
    <t>笠</t>
    <rPh sb="0" eb="1">
      <t>カサ</t>
    </rPh>
    <phoneticPr fontId="5"/>
  </si>
  <si>
    <t>総社市</t>
    <rPh sb="0" eb="3">
      <t>ソウジャシ</t>
    </rPh>
    <phoneticPr fontId="5"/>
  </si>
  <si>
    <t>山手村</t>
    <rPh sb="0" eb="3">
      <t>ヤマテムラ</t>
    </rPh>
    <phoneticPr fontId="5"/>
  </si>
  <si>
    <t>清音村</t>
    <rPh sb="0" eb="3">
      <t>キヨネムラ</t>
    </rPh>
    <phoneticPr fontId="5"/>
  </si>
  <si>
    <t>高梁市</t>
    <rPh sb="0" eb="3">
      <t>タカハシシ</t>
    </rPh>
    <phoneticPr fontId="5"/>
  </si>
  <si>
    <t>有漢町</t>
    <rPh sb="0" eb="1">
      <t>ア</t>
    </rPh>
    <rPh sb="1" eb="2">
      <t>カン</t>
    </rPh>
    <rPh sb="2" eb="3">
      <t>マチ</t>
    </rPh>
    <phoneticPr fontId="5"/>
  </si>
  <si>
    <t>成羽町</t>
    <rPh sb="0" eb="2">
      <t>ナリワ</t>
    </rPh>
    <rPh sb="2" eb="3">
      <t>チョウ</t>
    </rPh>
    <phoneticPr fontId="5"/>
  </si>
  <si>
    <t>川上町</t>
    <rPh sb="0" eb="3">
      <t>カワカミチョウ</t>
    </rPh>
    <phoneticPr fontId="5"/>
  </si>
  <si>
    <t>備中町</t>
    <rPh sb="0" eb="3">
      <t>ビッチュウチョウ</t>
    </rPh>
    <phoneticPr fontId="5"/>
  </si>
  <si>
    <t>見</t>
    <rPh sb="0" eb="1">
      <t>ミ</t>
    </rPh>
    <phoneticPr fontId="5"/>
  </si>
  <si>
    <t>新見市</t>
    <rPh sb="0" eb="3">
      <t>ニイミシ</t>
    </rPh>
    <phoneticPr fontId="5"/>
  </si>
  <si>
    <t>大佐町</t>
    <rPh sb="0" eb="3">
      <t>タイサチョウ</t>
    </rPh>
    <phoneticPr fontId="5"/>
  </si>
  <si>
    <t>神郷町</t>
    <rPh sb="0" eb="3">
      <t>ジンゴウチョウ</t>
    </rPh>
    <phoneticPr fontId="5"/>
  </si>
  <si>
    <t>哲多町</t>
    <rPh sb="0" eb="3">
      <t>テツタチョウ</t>
    </rPh>
    <phoneticPr fontId="5"/>
  </si>
  <si>
    <t>哲西町</t>
    <rPh sb="0" eb="3">
      <t>テツセイチョウ</t>
    </rPh>
    <phoneticPr fontId="5"/>
  </si>
  <si>
    <t>赤磐市</t>
    <rPh sb="0" eb="3">
      <t>アカイワシ</t>
    </rPh>
    <phoneticPr fontId="5"/>
  </si>
  <si>
    <t>備前市</t>
    <rPh sb="0" eb="3">
      <t>ビゼンシ</t>
    </rPh>
    <phoneticPr fontId="5"/>
  </si>
  <si>
    <t>日生町</t>
    <rPh sb="0" eb="3">
      <t>ヒナセチョウ</t>
    </rPh>
    <phoneticPr fontId="5"/>
  </si>
  <si>
    <t>吉永町</t>
    <rPh sb="0" eb="3">
      <t>ヨシナガチョウ</t>
    </rPh>
    <phoneticPr fontId="5"/>
  </si>
  <si>
    <t>瀬戸内市</t>
    <rPh sb="0" eb="4">
      <t>セトウチシ</t>
    </rPh>
    <phoneticPr fontId="5"/>
  </si>
  <si>
    <t>牛窓町</t>
    <rPh sb="0" eb="3">
      <t>ウシマドマチ</t>
    </rPh>
    <phoneticPr fontId="5"/>
  </si>
  <si>
    <t>邑久町</t>
    <rPh sb="0" eb="3">
      <t>オクチョウ</t>
    </rPh>
    <phoneticPr fontId="5"/>
  </si>
  <si>
    <t>長船町</t>
    <rPh sb="0" eb="3">
      <t>オサフネチョウ</t>
    </rPh>
    <phoneticPr fontId="5"/>
  </si>
  <si>
    <t>前</t>
    <rPh sb="0" eb="1">
      <t>マエ</t>
    </rPh>
    <phoneticPr fontId="5"/>
  </si>
  <si>
    <t>山陽町</t>
    <rPh sb="0" eb="3">
      <t>サンヨウチョウ</t>
    </rPh>
    <phoneticPr fontId="5"/>
  </si>
  <si>
    <t>赤坂町</t>
    <rPh sb="0" eb="3">
      <t>アカサカマチ</t>
    </rPh>
    <phoneticPr fontId="5"/>
  </si>
  <si>
    <t>熊山町</t>
    <rPh sb="0" eb="3">
      <t>クマヤママチ</t>
    </rPh>
    <phoneticPr fontId="5"/>
  </si>
  <si>
    <t>吉井町</t>
    <rPh sb="0" eb="3">
      <t>ヨシイマチ</t>
    </rPh>
    <phoneticPr fontId="5"/>
  </si>
  <si>
    <t>真庭市</t>
    <rPh sb="0" eb="3">
      <t>マニワシ</t>
    </rPh>
    <phoneticPr fontId="5"/>
  </si>
  <si>
    <t>北房町</t>
    <rPh sb="0" eb="3">
      <t>ホクボウチョウ</t>
    </rPh>
    <phoneticPr fontId="5"/>
  </si>
  <si>
    <t>勝山町</t>
    <rPh sb="0" eb="3">
      <t>カツヤママチ</t>
    </rPh>
    <phoneticPr fontId="5"/>
  </si>
  <si>
    <t>落合町</t>
    <rPh sb="0" eb="3">
      <t>オチアイチョウ</t>
    </rPh>
    <phoneticPr fontId="5"/>
  </si>
  <si>
    <t>湯原町</t>
    <rPh sb="0" eb="3">
      <t>ユハラチョウ</t>
    </rPh>
    <phoneticPr fontId="5"/>
  </si>
  <si>
    <t>久世町</t>
    <rPh sb="0" eb="3">
      <t>クセチョウ</t>
    </rPh>
    <phoneticPr fontId="5"/>
  </si>
  <si>
    <t>美甘村</t>
    <rPh sb="0" eb="1">
      <t>ビ</t>
    </rPh>
    <rPh sb="1" eb="2">
      <t>アマ</t>
    </rPh>
    <rPh sb="2" eb="3">
      <t>ムラ</t>
    </rPh>
    <phoneticPr fontId="5"/>
  </si>
  <si>
    <t>川上村</t>
    <rPh sb="0" eb="2">
      <t>カワウエ</t>
    </rPh>
    <rPh sb="2" eb="3">
      <t>ムラ</t>
    </rPh>
    <phoneticPr fontId="5"/>
  </si>
  <si>
    <t>八束村</t>
    <rPh sb="0" eb="2">
      <t>ヤツカ</t>
    </rPh>
    <rPh sb="2" eb="3">
      <t>ソン</t>
    </rPh>
    <phoneticPr fontId="5"/>
  </si>
  <si>
    <t>中和村</t>
    <rPh sb="0" eb="2">
      <t>チュウワ</t>
    </rPh>
    <rPh sb="2" eb="3">
      <t>ソン</t>
    </rPh>
    <phoneticPr fontId="5"/>
  </si>
  <si>
    <t>美作市</t>
    <rPh sb="0" eb="3">
      <t>ミマサカシ</t>
    </rPh>
    <phoneticPr fontId="5"/>
  </si>
  <si>
    <t>勝田町</t>
    <rPh sb="0" eb="3">
      <t>カツタチョウ</t>
    </rPh>
    <phoneticPr fontId="5"/>
  </si>
  <si>
    <t>大原町</t>
    <rPh sb="0" eb="3">
      <t>オオハラチョウ</t>
    </rPh>
    <phoneticPr fontId="5"/>
  </si>
  <si>
    <t>東粟倉村</t>
    <rPh sb="0" eb="4">
      <t>ヒガシアワクラソン</t>
    </rPh>
    <phoneticPr fontId="5"/>
  </si>
  <si>
    <t>美作町</t>
    <rPh sb="0" eb="3">
      <t>ミマサカチョウ</t>
    </rPh>
    <phoneticPr fontId="5"/>
  </si>
  <si>
    <t>作東町</t>
    <rPh sb="0" eb="3">
      <t>サクトウチョウ</t>
    </rPh>
    <phoneticPr fontId="5"/>
  </si>
  <si>
    <t>英田町</t>
    <rPh sb="0" eb="1">
      <t>ヒデ</t>
    </rPh>
    <rPh sb="1" eb="2">
      <t>タ</t>
    </rPh>
    <rPh sb="2" eb="3">
      <t>マチ</t>
    </rPh>
    <phoneticPr fontId="5"/>
  </si>
  <si>
    <t>浅口市</t>
    <rPh sb="0" eb="3">
      <t>アサクチシ</t>
    </rPh>
    <phoneticPr fontId="5"/>
  </si>
  <si>
    <t>金光町</t>
    <rPh sb="0" eb="3">
      <t>コンコウチョウ</t>
    </rPh>
    <phoneticPr fontId="5"/>
  </si>
  <si>
    <t>鴨方町</t>
    <rPh sb="0" eb="3">
      <t>カモガタチョウ</t>
    </rPh>
    <phoneticPr fontId="5"/>
  </si>
  <si>
    <t>寄島町</t>
    <rPh sb="0" eb="3">
      <t>ヨリシマチョウ</t>
    </rPh>
    <phoneticPr fontId="5"/>
  </si>
  <si>
    <t>和気町</t>
    <rPh sb="0" eb="3">
      <t>ワケチョウ</t>
    </rPh>
    <phoneticPr fontId="5"/>
  </si>
  <si>
    <t>佐伯町</t>
    <rPh sb="0" eb="3">
      <t>サイキチョウ</t>
    </rPh>
    <phoneticPr fontId="5"/>
  </si>
  <si>
    <t>早島町</t>
  </si>
  <si>
    <t>里庄町</t>
  </si>
  <si>
    <t>矢掛町</t>
  </si>
  <si>
    <t>新庄村</t>
  </si>
  <si>
    <t>鏡野町</t>
    <rPh sb="0" eb="3">
      <t>カガミノチョウ</t>
    </rPh>
    <phoneticPr fontId="5"/>
  </si>
  <si>
    <t>鏡野町</t>
    <rPh sb="0" eb="2">
      <t>カガミノ</t>
    </rPh>
    <rPh sb="2" eb="3">
      <t>チョウ</t>
    </rPh>
    <phoneticPr fontId="5"/>
  </si>
  <si>
    <t>上齋原村</t>
    <rPh sb="0" eb="4">
      <t>カミサイバラソン</t>
    </rPh>
    <phoneticPr fontId="5"/>
  </si>
  <si>
    <t>奥津町</t>
    <rPh sb="0" eb="2">
      <t>オクツ</t>
    </rPh>
    <rPh sb="2" eb="3">
      <t>チョウ</t>
    </rPh>
    <phoneticPr fontId="5"/>
  </si>
  <si>
    <t>富村</t>
    <rPh sb="0" eb="2">
      <t>トミムラ</t>
    </rPh>
    <phoneticPr fontId="5"/>
  </si>
  <si>
    <t>勝央町</t>
  </si>
  <si>
    <t>奈義町</t>
  </si>
  <si>
    <t>西粟倉村</t>
  </si>
  <si>
    <t>久米南町</t>
  </si>
  <si>
    <t>美咲町</t>
    <rPh sb="0" eb="3">
      <t>ミサキマチ</t>
    </rPh>
    <phoneticPr fontId="5"/>
  </si>
  <si>
    <t>吉備中央町</t>
    <rPh sb="0" eb="5">
      <t>キビチュウオウチョウ</t>
    </rPh>
    <phoneticPr fontId="5"/>
  </si>
  <si>
    <t>中央町</t>
    <rPh sb="0" eb="3">
      <t>チュウオウチョウ</t>
    </rPh>
    <phoneticPr fontId="5"/>
  </si>
  <si>
    <t>旭町</t>
    <rPh sb="0" eb="2">
      <t>アサヒチョウ</t>
    </rPh>
    <phoneticPr fontId="5"/>
  </si>
  <si>
    <t>柵原町</t>
    <rPh sb="0" eb="1">
      <t>サク</t>
    </rPh>
    <rPh sb="1" eb="2">
      <t>ハラ</t>
    </rPh>
    <rPh sb="2" eb="3">
      <t>チョウ</t>
    </rPh>
    <phoneticPr fontId="5"/>
  </si>
  <si>
    <t>加茂川町</t>
    <rPh sb="0" eb="4">
      <t>カモガワチョウ</t>
    </rPh>
    <phoneticPr fontId="5"/>
  </si>
  <si>
    <t>賀陽町</t>
    <rPh sb="0" eb="3">
      <t>カヨウチョウ</t>
    </rPh>
    <phoneticPr fontId="5"/>
  </si>
  <si>
    <t>ププレひまわり</t>
  </si>
  <si>
    <t>※水島地区</t>
    <rPh sb="1" eb="3">
      <t>ミズシマ</t>
    </rPh>
    <rPh sb="3" eb="5">
      <t>チク</t>
    </rPh>
    <phoneticPr fontId="5"/>
  </si>
  <si>
    <t>（参考）</t>
    <rPh sb="1" eb="3">
      <t>サンコウ</t>
    </rPh>
    <phoneticPr fontId="5"/>
  </si>
  <si>
    <t>薬局：東区-1</t>
    <rPh sb="0" eb="2">
      <t>ヤッキョク</t>
    </rPh>
    <rPh sb="3" eb="5">
      <t>ヒガシク</t>
    </rPh>
    <phoneticPr fontId="5"/>
  </si>
  <si>
    <t>薬局：計12</t>
    <rPh sb="0" eb="2">
      <t>ヤッキョク</t>
    </rPh>
    <rPh sb="3" eb="4">
      <t>ケイ</t>
    </rPh>
    <phoneticPr fontId="5"/>
  </si>
  <si>
    <t>ナチュラル</t>
    <phoneticPr fontId="5"/>
  </si>
  <si>
    <r>
      <rPr>
        <sz val="12"/>
        <color theme="1"/>
        <rFont val="ＭＳ Ｐゴシック"/>
        <family val="2"/>
        <charset val="128"/>
      </rPr>
      <t>ｳｴﾙｼｱ</t>
    </r>
    <r>
      <rPr>
        <sz val="12"/>
        <color theme="1"/>
        <rFont val="Liberation Sans"/>
        <family val="2"/>
      </rPr>
      <t>+</t>
    </r>
    <r>
      <rPr>
        <sz val="12"/>
        <color theme="1"/>
        <rFont val="ＭＳ Ｐゴシック"/>
        <family val="2"/>
        <charset val="128"/>
      </rPr>
      <t>ﾋﾏﾜﾘ</t>
    </r>
    <phoneticPr fontId="5"/>
  </si>
  <si>
    <t>岡山県</t>
    <rPh sb="0" eb="3">
      <t>オカヤマケン</t>
    </rPh>
    <phoneticPr fontId="5"/>
  </si>
  <si>
    <t>ゴ</t>
    <phoneticPr fontId="5"/>
  </si>
  <si>
    <t>ダ</t>
    <phoneticPr fontId="5"/>
  </si>
  <si>
    <t>ナ</t>
    <phoneticPr fontId="5"/>
  </si>
  <si>
    <t>ウ</t>
    <phoneticPr fontId="5"/>
  </si>
  <si>
    <t>プ</t>
    <phoneticPr fontId="5"/>
  </si>
  <si>
    <t>コ</t>
    <phoneticPr fontId="5"/>
  </si>
  <si>
    <t>マ</t>
    <phoneticPr fontId="5"/>
  </si>
  <si>
    <t>ツ</t>
    <phoneticPr fontId="5"/>
  </si>
  <si>
    <t>サ</t>
    <phoneticPr fontId="5"/>
  </si>
  <si>
    <t>富</t>
    <phoneticPr fontId="5"/>
  </si>
  <si>
    <t>計</t>
    <rPh sb="0" eb="1">
      <t>ケイ</t>
    </rPh>
    <phoneticPr fontId="5"/>
  </si>
  <si>
    <t>人口</t>
    <rPh sb="0" eb="2">
      <t>ジンコウ</t>
    </rPh>
    <phoneticPr fontId="5"/>
  </si>
  <si>
    <t>比率</t>
    <rPh sb="0" eb="2">
      <t>ヒリツ</t>
    </rPh>
    <phoneticPr fontId="5"/>
  </si>
  <si>
    <t>変更履歴</t>
    <rPh sb="0" eb="4">
      <t>ヘンコウリレキ</t>
    </rPh>
    <phoneticPr fontId="5"/>
  </si>
  <si>
    <t>（これより古いのは当サイトを参照のこと）</t>
    <rPh sb="5" eb="6">
      <t>フル</t>
    </rPh>
    <rPh sb="9" eb="10">
      <t>トウ</t>
    </rPh>
    <rPh sb="14" eb="16">
      <t>サンショウ</t>
    </rPh>
    <phoneticPr fontId="5"/>
  </si>
  <si>
    <t>Ver.3.50</t>
    <phoneticPr fontId="5"/>
  </si>
  <si>
    <t>岡山県を追加。</t>
  </si>
  <si>
    <t>岐</t>
    <rPh sb="0" eb="1">
      <t>キ</t>
    </rPh>
    <phoneticPr fontId="5"/>
  </si>
  <si>
    <t>Ver.3.51</t>
    <phoneticPr fontId="5"/>
  </si>
  <si>
    <t>岐阜県の地域別を導入。</t>
    <rPh sb="0" eb="3">
      <t>ギフケン</t>
    </rPh>
    <rPh sb="4" eb="7">
      <t>チイキベツ</t>
    </rPh>
    <rPh sb="8" eb="10">
      <t>ドウニュウ</t>
    </rPh>
    <phoneticPr fontId="5"/>
  </si>
  <si>
    <t>北海道</t>
    <rPh sb="0" eb="3">
      <t>ホッカイドウ</t>
    </rPh>
    <phoneticPr fontId="5"/>
  </si>
  <si>
    <t>青森</t>
    <rPh sb="0" eb="2">
      <t>アオモリ</t>
    </rPh>
    <phoneticPr fontId="5"/>
  </si>
  <si>
    <t>秋田</t>
    <rPh sb="0" eb="2">
      <t>アキタ</t>
    </rPh>
    <phoneticPr fontId="5"/>
  </si>
  <si>
    <t>岩手</t>
    <rPh sb="0" eb="2">
      <t>イワテ</t>
    </rPh>
    <phoneticPr fontId="5"/>
  </si>
  <si>
    <t>山形</t>
    <rPh sb="0" eb="2">
      <t>ヤマガタ</t>
    </rPh>
    <phoneticPr fontId="5"/>
  </si>
  <si>
    <t>宮城</t>
    <rPh sb="0" eb="2">
      <t>ミヤギ</t>
    </rPh>
    <phoneticPr fontId="5"/>
  </si>
  <si>
    <t>福島</t>
    <rPh sb="0" eb="2">
      <t>フクシマ</t>
    </rPh>
    <phoneticPr fontId="5"/>
  </si>
  <si>
    <t>栃木</t>
    <rPh sb="0" eb="2">
      <t>トチギ</t>
    </rPh>
    <phoneticPr fontId="5"/>
  </si>
  <si>
    <t>茨城</t>
    <rPh sb="0" eb="2">
      <t>イバラキ</t>
    </rPh>
    <phoneticPr fontId="5"/>
  </si>
  <si>
    <t>埼玉</t>
    <rPh sb="0" eb="2">
      <t>サイタマ</t>
    </rPh>
    <phoneticPr fontId="5"/>
  </si>
  <si>
    <t>東京</t>
    <rPh sb="0" eb="2">
      <t>トウキョウ</t>
    </rPh>
    <phoneticPr fontId="5"/>
  </si>
  <si>
    <t>神奈川</t>
    <rPh sb="0" eb="3">
      <t>カナガワ</t>
    </rPh>
    <phoneticPr fontId="5"/>
  </si>
  <si>
    <t>23区</t>
    <rPh sb="2" eb="3">
      <t>ク</t>
    </rPh>
    <phoneticPr fontId="5"/>
  </si>
  <si>
    <t>千葉</t>
    <rPh sb="0" eb="2">
      <t>チバ</t>
    </rPh>
    <phoneticPr fontId="5"/>
  </si>
  <si>
    <t>山梨</t>
    <rPh sb="0" eb="2">
      <t>ヤマナシ</t>
    </rPh>
    <phoneticPr fontId="5"/>
  </si>
  <si>
    <t>静岡</t>
    <rPh sb="0" eb="2">
      <t>シズオカ</t>
    </rPh>
    <phoneticPr fontId="5"/>
  </si>
  <si>
    <t>三重</t>
    <rPh sb="0" eb="2">
      <t>ミエ</t>
    </rPh>
    <phoneticPr fontId="5"/>
  </si>
  <si>
    <t>奈良</t>
    <rPh sb="0" eb="2">
      <t>ナラ</t>
    </rPh>
    <phoneticPr fontId="5"/>
  </si>
  <si>
    <t>大阪</t>
    <rPh sb="0" eb="2">
      <t>オオサカ</t>
    </rPh>
    <phoneticPr fontId="5"/>
  </si>
  <si>
    <t>和歌山</t>
    <rPh sb="0" eb="3">
      <t>ワカヤマ</t>
    </rPh>
    <phoneticPr fontId="5"/>
  </si>
  <si>
    <t>兵庫</t>
    <rPh sb="0" eb="2">
      <t>ヒョウゴ</t>
    </rPh>
    <phoneticPr fontId="5"/>
  </si>
  <si>
    <t>山口</t>
    <rPh sb="0" eb="2">
      <t>ヤマグチ</t>
    </rPh>
    <phoneticPr fontId="5"/>
  </si>
  <si>
    <t>島根</t>
    <rPh sb="0" eb="2">
      <t>シマネ</t>
    </rPh>
    <phoneticPr fontId="5"/>
  </si>
  <si>
    <t>鳥取</t>
    <rPh sb="0" eb="2">
      <t>トットリ</t>
    </rPh>
    <phoneticPr fontId="5"/>
  </si>
  <si>
    <t>広島</t>
    <rPh sb="0" eb="2">
      <t>ヒロシマ</t>
    </rPh>
    <phoneticPr fontId="5"/>
  </si>
  <si>
    <t>香川</t>
    <rPh sb="0" eb="2">
      <t>カガワ</t>
    </rPh>
    <phoneticPr fontId="5"/>
  </si>
  <si>
    <t>徳島</t>
    <rPh sb="0" eb="2">
      <t>トクシマ</t>
    </rPh>
    <phoneticPr fontId="5"/>
  </si>
  <si>
    <t>愛媛</t>
    <rPh sb="0" eb="2">
      <t>エヒメ</t>
    </rPh>
    <phoneticPr fontId="5"/>
  </si>
  <si>
    <t>高知</t>
    <rPh sb="0" eb="2">
      <t>コウチ</t>
    </rPh>
    <phoneticPr fontId="5"/>
  </si>
  <si>
    <t>福岡</t>
    <rPh sb="0" eb="2">
      <t>フクオカ</t>
    </rPh>
    <phoneticPr fontId="5"/>
  </si>
  <si>
    <t>佐賀</t>
    <phoneticPr fontId="5"/>
  </si>
  <si>
    <t>大分</t>
    <rPh sb="0" eb="2">
      <t>オオイタ</t>
    </rPh>
    <phoneticPr fontId="5"/>
  </si>
  <si>
    <t>宮崎</t>
    <rPh sb="0" eb="2">
      <t>ミヤザキ</t>
    </rPh>
    <phoneticPr fontId="5"/>
  </si>
  <si>
    <t>熊本</t>
    <rPh sb="0" eb="2">
      <t>クマモト</t>
    </rPh>
    <phoneticPr fontId="5"/>
  </si>
  <si>
    <t>沖縄</t>
    <rPh sb="0" eb="2">
      <t>オキナワ</t>
    </rPh>
    <phoneticPr fontId="5"/>
  </si>
  <si>
    <r>
      <rPr>
        <u/>
        <sz val="11"/>
        <color theme="10"/>
        <rFont val="游ゴシック"/>
        <family val="2"/>
        <charset val="128"/>
      </rPr>
      <t>新潟</t>
    </r>
    <rPh sb="0" eb="2">
      <t>ニイガタ</t>
    </rPh>
    <phoneticPr fontId="5"/>
  </si>
  <si>
    <t>目次</t>
    <rPh sb="0" eb="2">
      <t>モクジ</t>
    </rPh>
    <phoneticPr fontId="5"/>
  </si>
  <si>
    <t>目次を追加。</t>
    <rPh sb="0" eb="2">
      <t>モクジ</t>
    </rPh>
    <rPh sb="3" eb="5">
      <t>ツイカ</t>
    </rPh>
    <phoneticPr fontId="5"/>
  </si>
  <si>
    <r>
      <rPr>
        <u/>
        <sz val="11"/>
        <color theme="10"/>
        <rFont val="游ゴシック"/>
        <family val="2"/>
        <charset val="128"/>
      </rPr>
      <t>群馬</t>
    </r>
    <rPh sb="0" eb="2">
      <t>グンマ</t>
    </rPh>
    <phoneticPr fontId="5"/>
  </si>
  <si>
    <r>
      <rPr>
        <u/>
        <sz val="11"/>
        <color theme="10"/>
        <rFont val="游ゴシック"/>
        <family val="2"/>
        <charset val="128"/>
      </rPr>
      <t>長野</t>
    </r>
    <rPh sb="0" eb="2">
      <t>ナガノ</t>
    </rPh>
    <phoneticPr fontId="5"/>
  </si>
  <si>
    <r>
      <rPr>
        <u/>
        <sz val="11"/>
        <color theme="10"/>
        <rFont val="游ゴシック"/>
        <family val="2"/>
        <charset val="128"/>
      </rPr>
      <t>岐阜</t>
    </r>
    <rPh sb="0" eb="2">
      <t>ギフ</t>
    </rPh>
    <phoneticPr fontId="5"/>
  </si>
  <si>
    <r>
      <rPr>
        <u/>
        <sz val="11"/>
        <color theme="10"/>
        <rFont val="游ゴシック"/>
        <family val="2"/>
        <charset val="128"/>
      </rPr>
      <t>富山</t>
    </r>
    <rPh sb="0" eb="2">
      <t>トヤマ</t>
    </rPh>
    <phoneticPr fontId="5"/>
  </si>
  <si>
    <r>
      <rPr>
        <u/>
        <sz val="11"/>
        <color theme="10"/>
        <rFont val="游ゴシック"/>
        <family val="2"/>
        <charset val="128"/>
      </rPr>
      <t>石川</t>
    </r>
    <rPh sb="0" eb="2">
      <t>イシカワ</t>
    </rPh>
    <phoneticPr fontId="5"/>
  </si>
  <si>
    <r>
      <rPr>
        <u/>
        <sz val="11"/>
        <color theme="10"/>
        <rFont val="游ゴシック"/>
        <family val="2"/>
        <charset val="128"/>
      </rPr>
      <t>福井</t>
    </r>
    <rPh sb="0" eb="2">
      <t>フクイ</t>
    </rPh>
    <phoneticPr fontId="5"/>
  </si>
  <si>
    <r>
      <rPr>
        <u/>
        <sz val="11"/>
        <color theme="10"/>
        <rFont val="游ゴシック"/>
        <family val="2"/>
        <charset val="128"/>
      </rPr>
      <t>滋賀</t>
    </r>
    <rPh sb="0" eb="2">
      <t>シガ</t>
    </rPh>
    <phoneticPr fontId="5"/>
  </si>
  <si>
    <r>
      <rPr>
        <u/>
        <sz val="11"/>
        <color theme="10"/>
        <rFont val="游ゴシック"/>
        <family val="2"/>
        <charset val="128"/>
      </rPr>
      <t>愛知</t>
    </r>
    <rPh sb="0" eb="2">
      <t>アイチ</t>
    </rPh>
    <phoneticPr fontId="5"/>
  </si>
  <si>
    <r>
      <rPr>
        <u/>
        <sz val="11"/>
        <color theme="10"/>
        <rFont val="游ゴシック"/>
        <family val="2"/>
        <charset val="128"/>
      </rPr>
      <t>京都</t>
    </r>
    <rPh sb="0" eb="2">
      <t>キョウト</t>
    </rPh>
    <phoneticPr fontId="5"/>
  </si>
  <si>
    <r>
      <rPr>
        <u/>
        <sz val="11"/>
        <color theme="10"/>
        <rFont val="游ゴシック"/>
        <family val="2"/>
        <charset val="128"/>
      </rPr>
      <t>長
崎</t>
    </r>
    <rPh sb="0" eb="1">
      <t>ナガ</t>
    </rPh>
    <rPh sb="2" eb="3">
      <t>サキ</t>
    </rPh>
    <phoneticPr fontId="5"/>
  </si>
  <si>
    <r>
      <rPr>
        <u/>
        <sz val="11"/>
        <color theme="10"/>
        <rFont val="游ゴシック"/>
        <family val="2"/>
        <charset val="128"/>
      </rPr>
      <t>鹿児島</t>
    </r>
    <rPh sb="0" eb="3">
      <t>カゴシマ</t>
    </rPh>
    <phoneticPr fontId="5"/>
  </si>
  <si>
    <r>
      <rPr>
        <u/>
        <sz val="11"/>
        <color theme="0"/>
        <rFont val="游ゴシック"/>
        <family val="2"/>
        <charset val="128"/>
      </rPr>
      <t>岡山</t>
    </r>
    <rPh sb="0" eb="2">
      <t>オカヤマ</t>
    </rPh>
    <phoneticPr fontId="5"/>
  </si>
  <si>
    <t>今回更新で追加</t>
    <rPh sb="0" eb="4">
      <t>コンカイコウシン</t>
    </rPh>
    <rPh sb="5" eb="7">
      <t>ツイカ</t>
    </rPh>
    <phoneticPr fontId="5"/>
  </si>
  <si>
    <t>2021年に追加</t>
    <rPh sb="4" eb="5">
      <t>ネン</t>
    </rPh>
    <rPh sb="6" eb="8">
      <t>ツイカ</t>
    </rPh>
    <phoneticPr fontId="5"/>
  </si>
  <si>
    <t>2020年に追加</t>
    <rPh sb="4" eb="5">
      <t>ネン</t>
    </rPh>
    <rPh sb="6" eb="8">
      <t>ツイカ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</si>
</sst>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"/>
    <numFmt numFmtId="177" formatCode="&quot;+&quot;0;&quot;-&quot;0;0"/>
    <numFmt numFmtId="178" formatCode="0.0"/>
    <numFmt numFmtId="179" formatCode="#,##0;[Red]&quot;-&quot;#,##0"/>
    <numFmt numFmtId="180" formatCode="0_);[Red]\(0\)"/>
  </numFmts>
  <fonts count="50" x14ac:knownFonts="1">
    <font>
      <sz val="11"/>
      <color theme="1"/>
      <name val="Liberation Sans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Liberation Sans"/>
      <family val="2"/>
    </font>
    <font>
      <sz val="11"/>
      <color rgb="FF000000"/>
      <name val="Liberation Sans"/>
      <family val="2"/>
    </font>
    <font>
      <sz val="11"/>
      <color rgb="FFFFFFFF"/>
      <name val="Liberation Sans"/>
      <family val="2"/>
    </font>
    <font>
      <sz val="6"/>
      <name val="ＭＳ Ｐゴシック"/>
      <family val="3"/>
      <charset val="128"/>
    </font>
    <font>
      <sz val="12"/>
      <color theme="1"/>
      <name val="Liberation Sans"/>
      <family val="2"/>
    </font>
    <font>
      <sz val="12"/>
      <color rgb="FFFFFFFF"/>
      <name val="Liberation Sans"/>
      <family val="2"/>
    </font>
    <font>
      <sz val="20"/>
      <color theme="1"/>
      <name val="Liberation Sans"/>
      <family val="2"/>
    </font>
    <font>
      <sz val="12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Liberation Sans"/>
      <family val="2"/>
    </font>
    <font>
      <sz val="12"/>
      <color rgb="FF3333FF"/>
      <name val="Liberation Sans"/>
      <family val="2"/>
    </font>
    <font>
      <sz val="12"/>
      <color rgb="FF006600"/>
      <name val="Liberation Sans"/>
      <family val="2"/>
    </font>
    <font>
      <sz val="11"/>
      <color theme="1"/>
      <name val="ＭＳ Ｐゴシック"/>
      <family val="3"/>
      <charset val="128"/>
    </font>
    <font>
      <sz val="12"/>
      <color rgb="FFFFFFFF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FFFF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u/>
      <sz val="11"/>
      <color rgb="FF0000FF"/>
      <name val="Liberation Sans"/>
      <family val="2"/>
    </font>
    <font>
      <b/>
      <sz val="11"/>
      <color rgb="FF000000"/>
      <name val="Liberation Sans"/>
      <family val="2"/>
    </font>
    <font>
      <b/>
      <sz val="11"/>
      <color theme="1"/>
      <name val="Liberation Sans"/>
      <family val="2"/>
    </font>
    <font>
      <sz val="12"/>
      <color rgb="FFEEEEEE"/>
      <name val="Liberation Sans"/>
      <family val="2"/>
    </font>
    <font>
      <sz val="12"/>
      <color rgb="FFFF3333"/>
      <name val="Liberation Sans"/>
      <family val="2"/>
    </font>
    <font>
      <b/>
      <sz val="12"/>
      <color rgb="FFFF6600"/>
      <name val="Liberation Sans"/>
      <family val="2"/>
    </font>
    <font>
      <sz val="12"/>
      <color rgb="FF0000FF"/>
      <name val="Liberation Sans"/>
      <family val="2"/>
    </font>
    <font>
      <sz val="12"/>
      <color theme="0"/>
      <name val="Liberation Sans"/>
      <family val="2"/>
    </font>
    <font>
      <sz val="9"/>
      <color theme="1"/>
      <name val="Liberation Sans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Liberation Sans"/>
      <family val="2"/>
    </font>
    <font>
      <sz val="12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rgb="FFFFFFFF"/>
      <name val="Liberation Sans"/>
      <family val="2"/>
    </font>
    <font>
      <sz val="11"/>
      <color theme="0"/>
      <name val="Liberation Sans"/>
      <family val="2"/>
    </font>
    <font>
      <sz val="12"/>
      <color rgb="FFFF0000"/>
      <name val="Liberation Sans"/>
      <family val="2"/>
    </font>
    <font>
      <sz val="11"/>
      <color theme="0"/>
      <name val="ＭＳ ゴシック"/>
      <family val="3"/>
      <charset val="128"/>
    </font>
    <font>
      <sz val="12"/>
      <color theme="1"/>
      <name val="Liberation Sans"/>
      <family val="2"/>
      <charset val="128"/>
    </font>
    <font>
      <b/>
      <sz val="12"/>
      <color rgb="FFFF0000"/>
      <name val="ＭＳ Ｐゴシック"/>
      <family val="2"/>
      <charset val="128"/>
    </font>
    <font>
      <b/>
      <sz val="12"/>
      <color rgb="FFFF0000"/>
      <name val="Liberation Sans"/>
      <family val="2"/>
    </font>
    <font>
      <b/>
      <sz val="12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FFFF"/>
      <name val="ＭＳ ゴシック"/>
      <family val="3"/>
      <charset val="128"/>
    </font>
    <font>
      <sz val="10"/>
      <color rgb="FFFFFFFF"/>
      <name val="ＭＳ ゴシック"/>
      <family val="3"/>
      <charset val="128"/>
    </font>
    <font>
      <u/>
      <sz val="11"/>
      <color theme="10"/>
      <name val="Liberation Sans"/>
      <family val="2"/>
    </font>
    <font>
      <u/>
      <sz val="11"/>
      <color theme="10"/>
      <name val="游ゴシック"/>
      <family val="2"/>
      <charset val="128"/>
    </font>
    <font>
      <sz val="28"/>
      <color theme="1"/>
      <name val="游ゴシック"/>
      <family val="2"/>
      <charset val="128"/>
      <scheme val="minor"/>
    </font>
    <font>
      <u/>
      <sz val="11"/>
      <color theme="0"/>
      <name val="Liberation Sans"/>
      <family val="2"/>
    </font>
    <font>
      <u/>
      <sz val="11"/>
      <color theme="0"/>
      <name val="游ゴシック"/>
      <family val="2"/>
      <charset val="128"/>
    </font>
  </fonts>
  <fills count="4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66CCFF"/>
        <bgColor rgb="FF66CCFF"/>
      </patternFill>
    </fill>
    <fill>
      <patternFill patternType="solid">
        <fgColor rgb="FFFF3333"/>
        <bgColor rgb="FFFF3333"/>
      </patternFill>
    </fill>
    <fill>
      <patternFill patternType="solid">
        <fgColor rgb="FFFF6600"/>
        <bgColor rgb="FFFF6600"/>
      </patternFill>
    </fill>
    <fill>
      <patternFill patternType="solid">
        <fgColor rgb="FF66FFFF"/>
        <bgColor rgb="FF66FFFF"/>
      </patternFill>
    </fill>
    <fill>
      <patternFill patternType="solid">
        <fgColor rgb="FFCC0000"/>
        <bgColor rgb="FFCC0000"/>
      </patternFill>
    </fill>
    <fill>
      <patternFill patternType="solid">
        <fgColor rgb="FF808080"/>
        <bgColor rgb="FF808080"/>
      </patternFill>
    </fill>
    <fill>
      <patternFill patternType="solid">
        <fgColor rgb="FFCCCCCC"/>
        <bgColor rgb="FFCCCCCC"/>
      </patternFill>
    </fill>
    <fill>
      <patternFill patternType="solid">
        <fgColor rgb="FF00CCFF"/>
        <bgColor rgb="FF00CCFF"/>
      </patternFill>
    </fill>
    <fill>
      <patternFill patternType="solid">
        <fgColor rgb="FF801900"/>
        <bgColor rgb="FF801900"/>
      </patternFill>
    </fill>
    <fill>
      <patternFill patternType="solid">
        <fgColor rgb="FFFFCC00"/>
        <bgColor rgb="FFFFCC00"/>
      </patternFill>
    </fill>
    <fill>
      <patternFill patternType="solid">
        <fgColor rgb="FF66FF66"/>
        <bgColor rgb="FF66FF66"/>
      </patternFill>
    </fill>
    <fill>
      <patternFill patternType="solid">
        <fgColor rgb="FF00CC33"/>
        <bgColor rgb="FF00CC33"/>
      </patternFill>
    </fill>
    <fill>
      <patternFill patternType="solid">
        <fgColor rgb="FFFF9999"/>
        <bgColor rgb="FFFF9999"/>
      </patternFill>
    </fill>
    <fill>
      <patternFill patternType="solid">
        <fgColor rgb="FF6666FF"/>
        <bgColor rgb="FF6666FF"/>
      </patternFill>
    </fill>
    <fill>
      <patternFill patternType="solid">
        <fgColor rgb="FFFF00CC"/>
        <bgColor rgb="FFFF00CC"/>
      </patternFill>
    </fill>
    <fill>
      <patternFill patternType="solid">
        <fgColor rgb="FFFF33FF"/>
        <bgColor rgb="FFFF33FF"/>
      </patternFill>
    </fill>
    <fill>
      <patternFill patternType="solid">
        <fgColor rgb="FFFF6666"/>
        <bgColor rgb="FFFF6666"/>
      </patternFill>
    </fill>
    <fill>
      <patternFill patternType="solid">
        <fgColor rgb="FF00CC00"/>
        <bgColor rgb="FF00CC00"/>
      </patternFill>
    </fill>
    <fill>
      <patternFill patternType="solid">
        <fgColor rgb="FF9933FF"/>
        <bgColor rgb="FF9933FF"/>
      </patternFill>
    </fill>
    <fill>
      <patternFill patternType="solid">
        <fgColor rgb="FFFFFFFF"/>
        <bgColor rgb="FFFFFFFF"/>
      </patternFill>
    </fill>
    <fill>
      <patternFill patternType="solid">
        <fgColor rgb="FF66FF99"/>
        <bgColor rgb="FF66FF99"/>
      </patternFill>
    </fill>
    <fill>
      <patternFill patternType="solid">
        <fgColor rgb="FFFF99FF"/>
        <bgColor rgb="FFFF99FF"/>
      </patternFill>
    </fill>
    <fill>
      <patternFill patternType="solid">
        <fgColor rgb="FF0000CC"/>
        <bgColor rgb="FF0000CC"/>
      </patternFill>
    </fill>
    <fill>
      <patternFill patternType="solid">
        <fgColor rgb="FF33FF99"/>
        <bgColor rgb="FF33FF99"/>
      </patternFill>
    </fill>
    <fill>
      <patternFill patternType="solid">
        <fgColor rgb="FFFF9900"/>
        <bgColor rgb="FFFF9900"/>
      </patternFill>
    </fill>
    <fill>
      <patternFill patternType="solid">
        <fgColor rgb="FF999999"/>
        <bgColor rgb="FF999999"/>
      </patternFill>
    </fill>
    <fill>
      <patternFill patternType="solid">
        <fgColor rgb="FF007826"/>
        <bgColor rgb="FF007826"/>
      </patternFill>
    </fill>
    <fill>
      <patternFill patternType="solid">
        <fgColor rgb="FF006600"/>
        <bgColor rgb="FF006600"/>
      </patternFill>
    </fill>
    <fill>
      <patternFill patternType="solid">
        <fgColor rgb="FF3399FF"/>
        <bgColor rgb="FF3399FF"/>
      </patternFill>
    </fill>
    <fill>
      <patternFill patternType="solid">
        <fgColor rgb="FF3333FF"/>
        <bgColor rgb="FF3333FF"/>
      </patternFill>
    </fill>
    <fill>
      <patternFill patternType="solid">
        <fgColor rgb="FFCCFF00"/>
        <bgColor rgb="FFCCFF00"/>
      </patternFill>
    </fill>
    <fill>
      <patternFill patternType="solid">
        <fgColor rgb="FF99FF33"/>
        <bgColor rgb="FF99FF33"/>
      </patternFill>
    </fill>
    <fill>
      <patternFill patternType="solid">
        <fgColor rgb="FFCC66FF"/>
        <bgColor rgb="FFCC66FF"/>
      </patternFill>
    </fill>
    <fill>
      <patternFill patternType="solid">
        <fgColor rgb="FFFFFF66"/>
        <bgColor rgb="FFFFFF66"/>
      </patternFill>
    </fill>
    <fill>
      <patternFill patternType="solid">
        <fgColor rgb="FF666666"/>
        <bgColor rgb="FF666666"/>
      </patternFill>
    </fill>
    <fill>
      <patternFill patternType="solid">
        <fgColor rgb="FF9999FF"/>
        <bgColor rgb="FF9999FF"/>
      </patternFill>
    </fill>
    <fill>
      <patternFill patternType="solid">
        <fgColor rgb="FFFFFF00"/>
        <bgColor rgb="FFCCCCCC"/>
      </patternFill>
    </fill>
    <fill>
      <patternFill patternType="solid">
        <fgColor rgb="FF00B050"/>
        <bgColor rgb="FF00CC33"/>
      </patternFill>
    </fill>
    <fill>
      <patternFill patternType="solid">
        <fgColor rgb="FF0078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4" fillId="3" borderId="0">
      <alignment vertical="center"/>
    </xf>
    <xf numFmtId="179" fontId="2" fillId="0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4" fillId="6" borderId="0">
      <alignment vertical="center"/>
    </xf>
    <xf numFmtId="0" fontId="3" fillId="2" borderId="0">
      <alignment vertical="center"/>
    </xf>
    <xf numFmtId="0" fontId="2" fillId="7" borderId="0">
      <alignment vertical="center"/>
    </xf>
    <xf numFmtId="0" fontId="4" fillId="8" borderId="0">
      <alignment vertical="center"/>
    </xf>
    <xf numFmtId="0" fontId="2" fillId="8" borderId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81">
    <xf numFmtId="0" fontId="0" fillId="0" borderId="0" xfId="0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>
      <alignment vertical="center"/>
    </xf>
    <xf numFmtId="0" fontId="6" fillId="9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1" borderId="1" xfId="0" applyFont="1" applyFill="1" applyBorder="1">
      <alignment vertical="center"/>
    </xf>
    <xf numFmtId="0" fontId="6" fillId="12" borderId="1" xfId="0" applyFont="1" applyFill="1" applyBorder="1">
      <alignment vertical="center"/>
    </xf>
    <xf numFmtId="0" fontId="6" fillId="13" borderId="1" xfId="0" applyFont="1" applyFill="1" applyBorder="1">
      <alignment vertical="center"/>
    </xf>
    <xf numFmtId="0" fontId="6" fillId="14" borderId="1" xfId="0" applyFont="1" applyFill="1" applyBorder="1">
      <alignment vertical="center"/>
    </xf>
    <xf numFmtId="0" fontId="6" fillId="15" borderId="1" xfId="0" applyFont="1" applyFill="1" applyBorder="1">
      <alignment vertical="center"/>
    </xf>
    <xf numFmtId="0" fontId="6" fillId="16" borderId="1" xfId="0" applyFont="1" applyFill="1" applyBorder="1">
      <alignment vertical="center"/>
    </xf>
    <xf numFmtId="0" fontId="7" fillId="17" borderId="1" xfId="0" applyFont="1" applyFill="1" applyBorder="1">
      <alignment vertical="center"/>
    </xf>
    <xf numFmtId="0" fontId="7" fillId="18" borderId="1" xfId="0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7" fillId="5" borderId="1" xfId="0" applyFont="1" applyFill="1" applyBorder="1">
      <alignment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>
      <alignment vertical="center"/>
    </xf>
    <xf numFmtId="0" fontId="6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10" borderId="1" xfId="0" applyFont="1" applyFill="1" applyBorder="1" applyAlignment="1">
      <alignment horizontal="center" vertical="center"/>
    </xf>
    <xf numFmtId="10" fontId="6" fillId="0" borderId="1" xfId="0" applyNumberFormat="1" applyFont="1" applyBorder="1">
      <alignment vertical="center"/>
    </xf>
    <xf numFmtId="0" fontId="6" fillId="1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7" fillId="12" borderId="1" xfId="0" applyFont="1" applyFill="1" applyBorder="1">
      <alignment vertical="center"/>
    </xf>
    <xf numFmtId="0" fontId="0" fillId="7" borderId="0" xfId="0" applyFill="1">
      <alignment vertical="center"/>
    </xf>
    <xf numFmtId="0" fontId="11" fillId="10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2" fontId="11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2" fontId="6" fillId="0" borderId="3" xfId="0" applyNumberFormat="1" applyFont="1" applyBorder="1">
      <alignment vertical="center"/>
    </xf>
    <xf numFmtId="0" fontId="6" fillId="0" borderId="0" xfId="0" applyFont="1">
      <alignment vertical="center"/>
    </xf>
    <xf numFmtId="0" fontId="12" fillId="13" borderId="1" xfId="0" applyFont="1" applyFill="1" applyBorder="1">
      <alignment vertical="center"/>
    </xf>
    <xf numFmtId="0" fontId="7" fillId="19" borderId="1" xfId="0" applyFont="1" applyFill="1" applyBorder="1">
      <alignment vertical="center"/>
    </xf>
    <xf numFmtId="0" fontId="12" fillId="20" borderId="1" xfId="0" applyFont="1" applyFill="1" applyBorder="1">
      <alignment vertical="center"/>
    </xf>
    <xf numFmtId="0" fontId="6" fillId="21" borderId="1" xfId="0" applyFont="1" applyFill="1" applyBorder="1">
      <alignment vertical="center"/>
    </xf>
    <xf numFmtId="0" fontId="7" fillId="22" borderId="1" xfId="0" applyFont="1" applyFill="1" applyBorder="1">
      <alignment vertical="center"/>
    </xf>
    <xf numFmtId="2" fontId="6" fillId="0" borderId="2" xfId="0" applyNumberFormat="1" applyFont="1" applyBorder="1">
      <alignment vertical="center"/>
    </xf>
    <xf numFmtId="0" fontId="7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/>
    </xf>
    <xf numFmtId="0" fontId="10" fillId="23" borderId="1" xfId="0" applyFont="1" applyFill="1" applyBorder="1">
      <alignment vertical="center"/>
    </xf>
    <xf numFmtId="0" fontId="11" fillId="23" borderId="1" xfId="0" applyFont="1" applyFill="1" applyBorder="1">
      <alignment vertical="center"/>
    </xf>
    <xf numFmtId="2" fontId="11" fillId="0" borderId="1" xfId="0" applyNumberFormat="1" applyFont="1" applyBorder="1" applyAlignment="1">
      <alignment horizontal="right" vertical="center"/>
    </xf>
    <xf numFmtId="177" fontId="7" fillId="5" borderId="1" xfId="0" applyNumberFormat="1" applyFont="1" applyFill="1" applyBorder="1">
      <alignment vertical="center"/>
    </xf>
    <xf numFmtId="177" fontId="13" fillId="7" borderId="1" xfId="0" applyNumberFormat="1" applyFont="1" applyFill="1" applyBorder="1">
      <alignment vertical="center"/>
    </xf>
    <xf numFmtId="177" fontId="12" fillId="13" borderId="1" xfId="0" applyNumberFormat="1" applyFont="1" applyFill="1" applyBorder="1">
      <alignment vertical="center"/>
    </xf>
    <xf numFmtId="177" fontId="7" fillId="19" borderId="1" xfId="0" applyNumberFormat="1" applyFont="1" applyFill="1" applyBorder="1">
      <alignment vertical="center"/>
    </xf>
    <xf numFmtId="177" fontId="7" fillId="17" borderId="1" xfId="0" applyNumberFormat="1" applyFont="1" applyFill="1" applyBorder="1">
      <alignment vertical="center"/>
    </xf>
    <xf numFmtId="177" fontId="12" fillId="20" borderId="1" xfId="0" applyNumberFormat="1" applyFont="1" applyFill="1" applyBorder="1">
      <alignment vertical="center"/>
    </xf>
    <xf numFmtId="177" fontId="13" fillId="21" borderId="1" xfId="0" applyNumberFormat="1" applyFont="1" applyFill="1" applyBorder="1">
      <alignment vertical="center"/>
    </xf>
    <xf numFmtId="177" fontId="7" fillId="22" borderId="1" xfId="0" applyNumberFormat="1" applyFont="1" applyFill="1" applyBorder="1">
      <alignment vertical="center"/>
    </xf>
    <xf numFmtId="0" fontId="11" fillId="0" borderId="1" xfId="0" applyFont="1" applyBorder="1" applyAlignment="1">
      <alignment vertical="center"/>
    </xf>
    <xf numFmtId="0" fontId="6" fillId="2" borderId="1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6" fillId="24" borderId="1" xfId="0" applyFont="1" applyFill="1" applyBorder="1">
      <alignment vertical="center"/>
    </xf>
    <xf numFmtId="0" fontId="6" fillId="25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6" fillId="20" borderId="1" xfId="0" applyFont="1" applyFill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10" borderId="0" xfId="0" applyFill="1">
      <alignment vertical="center"/>
    </xf>
    <xf numFmtId="0" fontId="6" fillId="26" borderId="1" xfId="0" applyFont="1" applyFill="1" applyBorder="1">
      <alignment vertical="center"/>
    </xf>
    <xf numFmtId="0" fontId="6" fillId="23" borderId="1" xfId="0" applyFont="1" applyFill="1" applyBorder="1">
      <alignment vertical="center"/>
    </xf>
    <xf numFmtId="0" fontId="6" fillId="27" borderId="1" xfId="0" applyFont="1" applyFill="1" applyBorder="1">
      <alignment vertical="center"/>
    </xf>
    <xf numFmtId="0" fontId="6" fillId="28" borderId="1" xfId="0" applyFont="1" applyFill="1" applyBorder="1">
      <alignment vertical="center"/>
    </xf>
    <xf numFmtId="0" fontId="6" fillId="15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0" fontId="0" fillId="0" borderId="1" xfId="0" applyBorder="1">
      <alignment vertical="center"/>
    </xf>
    <xf numFmtId="0" fontId="6" fillId="29" borderId="1" xfId="0" applyFont="1" applyFill="1" applyBorder="1" applyAlignment="1">
      <alignment horizontal="center" vertical="center"/>
    </xf>
    <xf numFmtId="0" fontId="12" fillId="25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7" fillId="30" borderId="1" xfId="0" applyFont="1" applyFill="1" applyBorder="1">
      <alignment vertical="center"/>
    </xf>
    <xf numFmtId="0" fontId="6" fillId="31" borderId="1" xfId="0" applyFont="1" applyFill="1" applyBorder="1">
      <alignment vertical="center"/>
    </xf>
    <xf numFmtId="0" fontId="6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>
      <alignment vertical="center"/>
    </xf>
    <xf numFmtId="0" fontId="6" fillId="25" borderId="1" xfId="0" applyFont="1" applyFill="1" applyBorder="1" applyAlignment="1">
      <alignment vertical="center"/>
    </xf>
    <xf numFmtId="0" fontId="7" fillId="17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30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6" fillId="21" borderId="1" xfId="0" applyFont="1" applyFill="1" applyBorder="1" applyAlignment="1">
      <alignment vertical="center"/>
    </xf>
    <xf numFmtId="0" fontId="6" fillId="2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5" fillId="0" borderId="0" xfId="0" applyFont="1">
      <alignment vertical="center"/>
    </xf>
    <xf numFmtId="0" fontId="10" fillId="0" borderId="1" xfId="0" applyFont="1" applyBorder="1">
      <alignment vertical="center"/>
    </xf>
    <xf numFmtId="0" fontId="11" fillId="9" borderId="1" xfId="0" applyFont="1" applyFill="1" applyBorder="1" applyAlignment="1">
      <alignment horizontal="center" vertical="center"/>
    </xf>
    <xf numFmtId="0" fontId="11" fillId="14" borderId="1" xfId="0" applyFont="1" applyFill="1" applyBorder="1">
      <alignment vertical="center"/>
    </xf>
    <xf numFmtId="0" fontId="11" fillId="12" borderId="1" xfId="0" applyFont="1" applyFill="1" applyBorder="1">
      <alignment vertical="center"/>
    </xf>
    <xf numFmtId="0" fontId="16" fillId="18" borderId="1" xfId="0" applyFont="1" applyFill="1" applyBorder="1">
      <alignment vertical="center"/>
    </xf>
    <xf numFmtId="0" fontId="10" fillId="11" borderId="1" xfId="0" applyFont="1" applyFill="1" applyBorder="1">
      <alignment vertical="center"/>
    </xf>
    <xf numFmtId="0" fontId="16" fillId="17" borderId="1" xfId="0" applyFont="1" applyFill="1" applyBorder="1">
      <alignment vertical="center"/>
    </xf>
    <xf numFmtId="0" fontId="10" fillId="20" borderId="1" xfId="0" applyFont="1" applyFill="1" applyBorder="1">
      <alignment vertical="center"/>
    </xf>
    <xf numFmtId="0" fontId="16" fillId="5" borderId="1" xfId="0" applyFont="1" applyFill="1" applyBorder="1">
      <alignment vertical="center"/>
    </xf>
    <xf numFmtId="0" fontId="11" fillId="7" borderId="1" xfId="0" applyFont="1" applyFill="1" applyBorder="1">
      <alignment vertical="center"/>
    </xf>
    <xf numFmtId="0" fontId="11" fillId="13" borderId="1" xfId="0" applyFont="1" applyFill="1" applyBorder="1">
      <alignment vertical="center"/>
    </xf>
    <xf numFmtId="0" fontId="11" fillId="15" borderId="1" xfId="0" applyFont="1" applyFill="1" applyBorder="1">
      <alignment vertical="center"/>
    </xf>
    <xf numFmtId="0" fontId="11" fillId="16" borderId="1" xfId="0" applyFont="1" applyFill="1" applyBorder="1">
      <alignment vertical="center"/>
    </xf>
    <xf numFmtId="0" fontId="10" fillId="32" borderId="1" xfId="0" applyFont="1" applyFill="1" applyBorder="1">
      <alignment vertical="center"/>
    </xf>
    <xf numFmtId="0" fontId="16" fillId="33" borderId="1" xfId="0" applyFont="1" applyFill="1" applyBorder="1">
      <alignment vertical="center"/>
    </xf>
    <xf numFmtId="0" fontId="11" fillId="11" borderId="1" xfId="0" applyFont="1" applyFill="1" applyBorder="1">
      <alignment vertical="center"/>
    </xf>
    <xf numFmtId="0" fontId="15" fillId="0" borderId="1" xfId="0" applyFont="1" applyBorder="1">
      <alignment vertical="center"/>
    </xf>
    <xf numFmtId="0" fontId="11" fillId="32" borderId="1" xfId="0" applyFont="1" applyFill="1" applyBorder="1">
      <alignment vertical="center"/>
    </xf>
    <xf numFmtId="0" fontId="10" fillId="14" borderId="1" xfId="0" applyFont="1" applyFill="1" applyBorder="1">
      <alignment vertical="center"/>
    </xf>
    <xf numFmtId="0" fontId="16" fillId="12" borderId="1" xfId="0" applyFont="1" applyFill="1" applyBorder="1">
      <alignment vertical="center"/>
    </xf>
    <xf numFmtId="0" fontId="10" fillId="17" borderId="1" xfId="0" applyFont="1" applyFill="1" applyBorder="1">
      <alignment vertical="center"/>
    </xf>
    <xf numFmtId="0" fontId="10" fillId="5" borderId="1" xfId="0" applyFont="1" applyFill="1" applyBorder="1">
      <alignment vertical="center"/>
    </xf>
    <xf numFmtId="0" fontId="10" fillId="7" borderId="1" xfId="0" applyFont="1" applyFill="1" applyBorder="1">
      <alignment vertical="center"/>
    </xf>
    <xf numFmtId="0" fontId="10" fillId="13" borderId="1" xfId="0" applyFont="1" applyFill="1" applyBorder="1">
      <alignment vertical="center"/>
    </xf>
    <xf numFmtId="0" fontId="10" fillId="15" borderId="1" xfId="0" applyFont="1" applyFill="1" applyBorder="1">
      <alignment vertical="center"/>
    </xf>
    <xf numFmtId="0" fontId="10" fillId="16" borderId="1" xfId="0" applyFont="1" applyFill="1" applyBorder="1">
      <alignment vertical="center"/>
    </xf>
    <xf numFmtId="0" fontId="11" fillId="29" borderId="1" xfId="0" applyFont="1" applyFill="1" applyBorder="1" applyAlignment="1">
      <alignment horizontal="center" vertical="center"/>
    </xf>
    <xf numFmtId="0" fontId="11" fillId="2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34" borderId="1" xfId="0" applyFont="1" applyFill="1" applyBorder="1" applyAlignment="1">
      <alignment horizontal="center" vertical="center"/>
    </xf>
    <xf numFmtId="0" fontId="11" fillId="35" borderId="1" xfId="0" applyFont="1" applyFill="1" applyBorder="1" applyAlignment="1">
      <alignment horizontal="center" vertical="center"/>
    </xf>
    <xf numFmtId="0" fontId="11" fillId="36" borderId="1" xfId="0" applyFont="1" applyFill="1" applyBorder="1" applyAlignment="1">
      <alignment horizontal="center" vertical="center"/>
    </xf>
    <xf numFmtId="0" fontId="11" fillId="37" borderId="1" xfId="0" applyFont="1" applyFill="1" applyBorder="1" applyAlignment="1">
      <alignment horizontal="center" vertical="center"/>
    </xf>
    <xf numFmtId="0" fontId="11" fillId="24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2" fontId="10" fillId="23" borderId="1" xfId="0" applyNumberFormat="1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6" fillId="18" borderId="1" xfId="0" applyFont="1" applyFill="1" applyBorder="1" applyAlignment="1">
      <alignment horizontal="center" vertical="center"/>
    </xf>
    <xf numFmtId="0" fontId="11" fillId="25" borderId="1" xfId="0" applyFont="1" applyFill="1" applyBorder="1">
      <alignment vertical="center"/>
    </xf>
    <xf numFmtId="0" fontId="16" fillId="20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6" fillId="30" borderId="1" xfId="0" applyFont="1" applyFill="1" applyBorder="1">
      <alignment vertical="center"/>
    </xf>
    <xf numFmtId="0" fontId="10" fillId="28" borderId="1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2" fontId="11" fillId="0" borderId="0" xfId="0" applyNumberFormat="1" applyFont="1">
      <alignment vertical="center"/>
    </xf>
    <xf numFmtId="0" fontId="16" fillId="19" borderId="1" xfId="0" applyFont="1" applyFill="1" applyBorder="1">
      <alignment vertical="center"/>
    </xf>
    <xf numFmtId="0" fontId="10" fillId="25" borderId="1" xfId="0" applyFont="1" applyFill="1" applyBorder="1">
      <alignment vertical="center"/>
    </xf>
    <xf numFmtId="0" fontId="17" fillId="29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25" borderId="1" xfId="0" applyFont="1" applyFill="1" applyBorder="1">
      <alignment vertical="center"/>
    </xf>
    <xf numFmtId="0" fontId="18" fillId="17" borderId="1" xfId="0" applyFont="1" applyFill="1" applyBorder="1">
      <alignment vertical="center"/>
    </xf>
    <xf numFmtId="0" fontId="19" fillId="2" borderId="1" xfId="0" applyFont="1" applyFill="1" applyBorder="1">
      <alignment vertical="center"/>
    </xf>
    <xf numFmtId="0" fontId="18" fillId="30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18" fillId="19" borderId="1" xfId="0" applyFont="1" applyFill="1" applyBorder="1">
      <alignment vertical="center"/>
    </xf>
    <xf numFmtId="0" fontId="17" fillId="0" borderId="0" xfId="0" applyFont="1">
      <alignment vertical="center"/>
    </xf>
    <xf numFmtId="0" fontId="17" fillId="0" borderId="1" xfId="0" applyFont="1" applyBorder="1">
      <alignment vertical="center"/>
    </xf>
    <xf numFmtId="2" fontId="17" fillId="0" borderId="0" xfId="0" applyNumberFormat="1" applyFont="1">
      <alignment vertical="center"/>
    </xf>
    <xf numFmtId="0" fontId="11" fillId="25" borderId="1" xfId="0" applyFont="1" applyFill="1" applyBorder="1" applyAlignment="1">
      <alignment vertical="center"/>
    </xf>
    <xf numFmtId="0" fontId="16" fillId="17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30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0" fontId="16" fillId="19" borderId="1" xfId="0" applyFont="1" applyFill="1" applyBorder="1" applyAlignment="1">
      <alignment vertical="center"/>
    </xf>
    <xf numFmtId="176" fontId="6" fillId="0" borderId="0" xfId="0" applyNumberFormat="1" applyFont="1" applyBorder="1">
      <alignment vertical="center"/>
    </xf>
    <xf numFmtId="0" fontId="6" fillId="38" borderId="1" xfId="0" applyFont="1" applyFill="1" applyBorder="1" applyAlignment="1">
      <alignment horizontal="center" vertical="center"/>
    </xf>
    <xf numFmtId="0" fontId="0" fillId="21" borderId="1" xfId="0" applyFill="1" applyBorder="1">
      <alignment vertical="center"/>
    </xf>
    <xf numFmtId="176" fontId="6" fillId="0" borderId="1" xfId="0" applyNumberFormat="1" applyFont="1" applyBorder="1">
      <alignment vertical="center"/>
    </xf>
    <xf numFmtId="177" fontId="13" fillId="0" borderId="1" xfId="0" applyNumberFormat="1" applyFont="1" applyBorder="1">
      <alignment vertical="center"/>
    </xf>
    <xf numFmtId="0" fontId="12" fillId="39" borderId="1" xfId="0" applyFont="1" applyFill="1" applyBorder="1">
      <alignment vertical="center"/>
    </xf>
    <xf numFmtId="0" fontId="4" fillId="22" borderId="1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3" fillId="3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7" borderId="1" xfId="0" applyFont="1" applyFill="1" applyBorder="1" applyAlignment="1">
      <alignment horizontal="center" vertical="center"/>
    </xf>
    <xf numFmtId="0" fontId="23" fillId="38" borderId="1" xfId="0" applyFont="1" applyFill="1" applyBorder="1" applyAlignment="1">
      <alignment horizontal="center" vertical="center"/>
    </xf>
    <xf numFmtId="176" fontId="24" fillId="0" borderId="1" xfId="0" applyNumberFormat="1" applyFont="1" applyBorder="1">
      <alignment vertical="center"/>
    </xf>
    <xf numFmtId="2" fontId="24" fillId="0" borderId="1" xfId="0" applyNumberFormat="1" applyFont="1" applyBorder="1" applyAlignment="1">
      <alignment horizontal="right" vertical="center"/>
    </xf>
    <xf numFmtId="176" fontId="24" fillId="23" borderId="1" xfId="0" applyNumberFormat="1" applyFont="1" applyFill="1" applyBorder="1">
      <alignment vertical="center"/>
    </xf>
    <xf numFmtId="176" fontId="13" fillId="0" borderId="1" xfId="0" applyNumberFormat="1" applyFont="1" applyBorder="1">
      <alignment vertical="center"/>
    </xf>
    <xf numFmtId="0" fontId="25" fillId="10" borderId="1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right" vertical="center"/>
    </xf>
    <xf numFmtId="2" fontId="24" fillId="0" borderId="1" xfId="0" applyNumberFormat="1" applyFont="1" applyBorder="1">
      <alignment vertical="center"/>
    </xf>
    <xf numFmtId="2" fontId="26" fillId="23" borderId="1" xfId="0" applyNumberFormat="1" applyFont="1" applyFill="1" applyBorder="1">
      <alignment vertical="center"/>
    </xf>
    <xf numFmtId="2" fontId="26" fillId="0" borderId="1" xfId="0" applyNumberFormat="1" applyFont="1" applyBorder="1" applyAlignment="1">
      <alignment horizontal="right" vertical="center"/>
    </xf>
    <xf numFmtId="2" fontId="26" fillId="0" borderId="1" xfId="0" applyNumberFormat="1" applyFont="1" applyBorder="1">
      <alignment vertical="center"/>
    </xf>
    <xf numFmtId="0" fontId="12" fillId="23" borderId="1" xfId="0" applyFont="1" applyFill="1" applyBorder="1">
      <alignment vertical="center"/>
    </xf>
    <xf numFmtId="176" fontId="12" fillId="23" borderId="1" xfId="0" applyNumberFormat="1" applyFont="1" applyFill="1" applyBorder="1">
      <alignment vertical="center"/>
    </xf>
    <xf numFmtId="2" fontId="12" fillId="23" borderId="1" xfId="0" applyNumberFormat="1" applyFont="1" applyFill="1" applyBorder="1">
      <alignment vertical="center"/>
    </xf>
    <xf numFmtId="176" fontId="12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0" fontId="27" fillId="0" borderId="0" xfId="0" applyFont="1" applyBorder="1">
      <alignment vertical="center"/>
    </xf>
    <xf numFmtId="0" fontId="27" fillId="12" borderId="1" xfId="0" applyFont="1" applyFill="1" applyBorder="1">
      <alignment vertical="center"/>
    </xf>
    <xf numFmtId="0" fontId="27" fillId="17" borderId="1" xfId="0" applyFont="1" applyFill="1" applyBorder="1">
      <alignment vertical="center"/>
    </xf>
    <xf numFmtId="0" fontId="28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11" fillId="9" borderId="0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7" xfId="0" applyFont="1" applyBorder="1">
      <alignment vertical="center"/>
    </xf>
    <xf numFmtId="176" fontId="6" fillId="0" borderId="7" xfId="0" applyNumberFormat="1" applyFont="1" applyBorder="1" applyAlignment="1">
      <alignment horizontal="right" vertical="center"/>
    </xf>
    <xf numFmtId="177" fontId="27" fillId="12" borderId="1" xfId="0" applyNumberFormat="1" applyFont="1" applyFill="1" applyBorder="1">
      <alignment vertical="center"/>
    </xf>
    <xf numFmtId="177" fontId="6" fillId="13" borderId="1" xfId="0" applyNumberFormat="1" applyFont="1" applyFill="1" applyBorder="1">
      <alignment vertical="center"/>
    </xf>
    <xf numFmtId="177" fontId="6" fillId="14" borderId="1" xfId="0" applyNumberFormat="1" applyFont="1" applyFill="1" applyBorder="1">
      <alignment vertical="center"/>
    </xf>
    <xf numFmtId="177" fontId="6" fillId="16" borderId="1" xfId="0" applyNumberFormat="1" applyFont="1" applyFill="1" applyBorder="1">
      <alignment vertical="center"/>
    </xf>
    <xf numFmtId="177" fontId="7" fillId="18" borderId="1" xfId="0" applyNumberFormat="1" applyFont="1" applyFill="1" applyBorder="1">
      <alignment vertical="center"/>
    </xf>
    <xf numFmtId="177" fontId="6" fillId="7" borderId="1" xfId="0" applyNumberFormat="1" applyFont="1" applyFill="1" applyBorder="1">
      <alignment vertical="center"/>
    </xf>
    <xf numFmtId="177" fontId="6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11" fillId="40" borderId="1" xfId="0" applyFont="1" applyFill="1" applyBorder="1" applyAlignment="1">
      <alignment horizontal="center" vertical="center"/>
    </xf>
    <xf numFmtId="0" fontId="6" fillId="11" borderId="3" xfId="0" applyFont="1" applyFill="1" applyBorder="1">
      <alignment vertical="center"/>
    </xf>
    <xf numFmtId="177" fontId="6" fillId="11" borderId="3" xfId="0" applyNumberFormat="1" applyFont="1" applyFill="1" applyBorder="1">
      <alignment vertical="center"/>
    </xf>
    <xf numFmtId="0" fontId="11" fillId="10" borderId="5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27" fillId="0" borderId="15" xfId="0" applyFont="1" applyBorder="1">
      <alignment vertical="center"/>
    </xf>
    <xf numFmtId="2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>
      <alignment vertical="center"/>
    </xf>
    <xf numFmtId="0" fontId="6" fillId="0" borderId="13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6" fillId="7" borderId="5" xfId="0" applyFont="1" applyFill="1" applyBorder="1">
      <alignment vertical="center"/>
    </xf>
    <xf numFmtId="0" fontId="27" fillId="17" borderId="5" xfId="0" applyFont="1" applyFill="1" applyBorder="1">
      <alignment vertical="center"/>
    </xf>
    <xf numFmtId="0" fontId="7" fillId="17" borderId="5" xfId="0" applyFont="1" applyFill="1" applyBorder="1">
      <alignment vertical="center"/>
    </xf>
    <xf numFmtId="0" fontId="6" fillId="14" borderId="5" xfId="0" applyFont="1" applyFill="1" applyBorder="1">
      <alignment vertical="center"/>
    </xf>
    <xf numFmtId="0" fontId="6" fillId="15" borderId="5" xfId="0" applyFont="1" applyFill="1" applyBorder="1">
      <alignment vertical="center"/>
    </xf>
    <xf numFmtId="0" fontId="6" fillId="16" borderId="5" xfId="0" applyFont="1" applyFill="1" applyBorder="1">
      <alignment vertical="center"/>
    </xf>
    <xf numFmtId="0" fontId="7" fillId="12" borderId="5" xfId="0" applyFont="1" applyFill="1" applyBorder="1">
      <alignment vertical="center"/>
    </xf>
    <xf numFmtId="0" fontId="7" fillId="18" borderId="5" xfId="0" applyFont="1" applyFill="1" applyBorder="1">
      <alignment vertical="center"/>
    </xf>
    <xf numFmtId="0" fontId="6" fillId="11" borderId="5" xfId="0" applyFont="1" applyFill="1" applyBorder="1">
      <alignment vertical="center"/>
    </xf>
    <xf numFmtId="0" fontId="7" fillId="5" borderId="5" xfId="0" applyFont="1" applyFill="1" applyBorder="1">
      <alignment vertical="center"/>
    </xf>
    <xf numFmtId="2" fontId="6" fillId="0" borderId="5" xfId="0" applyNumberFormat="1" applyFont="1" applyBorder="1" applyAlignment="1">
      <alignment horizontal="right" vertical="center"/>
    </xf>
    <xf numFmtId="0" fontId="6" fillId="12" borderId="5" xfId="0" applyFont="1" applyFill="1" applyBorder="1">
      <alignment vertical="center"/>
    </xf>
    <xf numFmtId="0" fontId="6" fillId="0" borderId="17" xfId="0" applyFont="1" applyBorder="1">
      <alignment vertical="center"/>
    </xf>
    <xf numFmtId="0" fontId="6" fillId="0" borderId="8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7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41" borderId="1" xfId="0" applyFont="1" applyFill="1" applyBorder="1">
      <alignment vertical="center"/>
    </xf>
    <xf numFmtId="177" fontId="6" fillId="41" borderId="1" xfId="0" applyNumberFormat="1" applyFont="1" applyFill="1" applyBorder="1">
      <alignment vertical="center"/>
    </xf>
    <xf numFmtId="0" fontId="27" fillId="12" borderId="15" xfId="0" applyFont="1" applyFill="1" applyBorder="1">
      <alignment vertical="center"/>
    </xf>
    <xf numFmtId="0" fontId="31" fillId="0" borderId="1" xfId="0" applyFont="1" applyBorder="1">
      <alignment vertical="center"/>
    </xf>
    <xf numFmtId="0" fontId="27" fillId="26" borderId="1" xfId="0" applyFont="1" applyFill="1" applyBorder="1">
      <alignment vertical="center"/>
    </xf>
    <xf numFmtId="0" fontId="9" fillId="10" borderId="1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/>
    </xf>
    <xf numFmtId="180" fontId="6" fillId="0" borderId="1" xfId="0" applyNumberFormat="1" applyFont="1" applyBorder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31" fillId="0" borderId="1" xfId="0" applyNumberFormat="1" applyFont="1" applyBorder="1" applyAlignment="1">
      <alignment vertical="center"/>
    </xf>
    <xf numFmtId="0" fontId="6" fillId="29" borderId="3" xfId="0" applyFont="1" applyFill="1" applyBorder="1" applyAlignment="1">
      <alignment horizontal="center" vertical="center"/>
    </xf>
    <xf numFmtId="0" fontId="31" fillId="29" borderId="3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0" fillId="20" borderId="7" xfId="0" applyFill="1" applyBorder="1">
      <alignment vertical="center"/>
    </xf>
    <xf numFmtId="0" fontId="0" fillId="4" borderId="7" xfId="0" applyFill="1" applyBorder="1">
      <alignment vertical="center"/>
    </xf>
    <xf numFmtId="0" fontId="4" fillId="17" borderId="7" xfId="0" applyFont="1" applyFill="1" applyBorder="1">
      <alignment vertical="center"/>
    </xf>
    <xf numFmtId="0" fontId="4" fillId="19" borderId="7" xfId="0" applyFont="1" applyFill="1" applyBorder="1">
      <alignment vertical="center"/>
    </xf>
    <xf numFmtId="0" fontId="0" fillId="21" borderId="7" xfId="0" applyFill="1" applyBorder="1">
      <alignment vertical="center"/>
    </xf>
    <xf numFmtId="0" fontId="0" fillId="25" borderId="7" xfId="0" applyFill="1" applyBorder="1">
      <alignment vertical="center"/>
    </xf>
    <xf numFmtId="0" fontId="4" fillId="5" borderId="7" xfId="0" applyFont="1" applyFill="1" applyBorder="1">
      <alignment vertical="center"/>
    </xf>
    <xf numFmtId="0" fontId="34" fillId="19" borderId="7" xfId="0" applyFont="1" applyFill="1" applyBorder="1">
      <alignment vertical="center"/>
    </xf>
    <xf numFmtId="0" fontId="0" fillId="0" borderId="7" xfId="0" applyBorder="1">
      <alignment vertical="center"/>
    </xf>
    <xf numFmtId="0" fontId="35" fillId="42" borderId="7" xfId="0" applyFont="1" applyFill="1" applyBorder="1">
      <alignment vertical="center"/>
    </xf>
    <xf numFmtId="0" fontId="0" fillId="43" borderId="7" xfId="0" applyFill="1" applyBorder="1">
      <alignment vertical="center"/>
    </xf>
    <xf numFmtId="0" fontId="36" fillId="0" borderId="0" xfId="0" applyFont="1" applyBorder="1">
      <alignment vertical="center"/>
    </xf>
    <xf numFmtId="0" fontId="31" fillId="0" borderId="0" xfId="0" applyFont="1" applyBorder="1">
      <alignment vertical="center"/>
    </xf>
    <xf numFmtId="0" fontId="37" fillId="42" borderId="7" xfId="0" applyFont="1" applyFill="1" applyBorder="1">
      <alignment vertical="center"/>
    </xf>
    <xf numFmtId="0" fontId="38" fillId="0" borderId="1" xfId="0" applyFont="1" applyBorder="1">
      <alignment vertical="center"/>
    </xf>
    <xf numFmtId="0" fontId="39" fillId="10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1" fillId="10" borderId="1" xfId="0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0" fontId="6" fillId="10" borderId="15" xfId="0" applyFont="1" applyFill="1" applyBorder="1" applyAlignment="1">
      <alignment horizontal="center" vertical="center"/>
    </xf>
    <xf numFmtId="0" fontId="37" fillId="42" borderId="7" xfId="0" applyFont="1" applyFill="1" applyBorder="1" applyAlignment="1">
      <alignment horizontal="center" vertical="center"/>
    </xf>
    <xf numFmtId="0" fontId="42" fillId="4" borderId="7" xfId="0" applyFont="1" applyFill="1" applyBorder="1" applyAlignment="1">
      <alignment horizontal="center" vertical="center"/>
    </xf>
    <xf numFmtId="0" fontId="42" fillId="43" borderId="7" xfId="0" applyFont="1" applyFill="1" applyBorder="1" applyAlignment="1">
      <alignment horizontal="center" vertical="center"/>
    </xf>
    <xf numFmtId="0" fontId="42" fillId="25" borderId="7" xfId="0" applyFont="1" applyFill="1" applyBorder="1" applyAlignment="1">
      <alignment horizontal="center" vertical="center"/>
    </xf>
    <xf numFmtId="0" fontId="43" fillId="17" borderId="7" xfId="0" applyFont="1" applyFill="1" applyBorder="1" applyAlignment="1">
      <alignment horizontal="center" vertical="center"/>
    </xf>
    <xf numFmtId="0" fontId="42" fillId="20" borderId="7" xfId="0" applyFont="1" applyFill="1" applyBorder="1" applyAlignment="1">
      <alignment horizontal="center" vertical="center"/>
    </xf>
    <xf numFmtId="0" fontId="43" fillId="5" borderId="7" xfId="0" applyFont="1" applyFill="1" applyBorder="1" applyAlignment="1">
      <alignment horizontal="center" vertical="center"/>
    </xf>
    <xf numFmtId="0" fontId="42" fillId="21" borderId="7" xfId="0" applyFont="1" applyFill="1" applyBorder="1" applyAlignment="1">
      <alignment horizontal="center" vertical="center"/>
    </xf>
    <xf numFmtId="0" fontId="44" fillId="19" borderId="7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6" fillId="29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12">
      <alignment vertical="center"/>
    </xf>
    <xf numFmtId="0" fontId="6" fillId="11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18" xfId="12" applyBorder="1" applyAlignment="1">
      <alignment horizontal="center" vertical="center"/>
    </xf>
    <xf numFmtId="0" fontId="1" fillId="0" borderId="19" xfId="12" applyBorder="1" applyAlignment="1">
      <alignment horizontal="center" vertical="center"/>
    </xf>
    <xf numFmtId="0" fontId="1" fillId="0" borderId="20" xfId="12" applyBorder="1" applyAlignment="1">
      <alignment horizontal="center" vertical="center"/>
    </xf>
    <xf numFmtId="0" fontId="1" fillId="0" borderId="21" xfId="12" applyBorder="1" applyAlignment="1">
      <alignment horizontal="center" vertical="center"/>
    </xf>
    <xf numFmtId="0" fontId="1" fillId="0" borderId="22" xfId="12" applyBorder="1" applyAlignment="1">
      <alignment horizontal="center" vertical="center"/>
    </xf>
    <xf numFmtId="0" fontId="1" fillId="0" borderId="23" xfId="12" applyBorder="1" applyAlignment="1">
      <alignment horizontal="center" vertical="center"/>
    </xf>
    <xf numFmtId="0" fontId="1" fillId="0" borderId="7" xfId="12" applyBorder="1" applyAlignment="1">
      <alignment horizontal="center" vertical="center"/>
    </xf>
    <xf numFmtId="0" fontId="1" fillId="0" borderId="24" xfId="12" applyBorder="1" applyAlignment="1">
      <alignment horizontal="center" vertical="center"/>
    </xf>
    <xf numFmtId="0" fontId="1" fillId="0" borderId="25" xfId="12" applyBorder="1" applyAlignment="1">
      <alignment horizontal="center" vertical="center"/>
    </xf>
    <xf numFmtId="0" fontId="1" fillId="0" borderId="9" xfId="12" applyBorder="1" applyAlignment="1">
      <alignment horizontal="center" vertical="center"/>
    </xf>
    <xf numFmtId="0" fontId="1" fillId="0" borderId="11" xfId="12" applyBorder="1" applyAlignment="1">
      <alignment horizontal="center" vertical="center"/>
    </xf>
    <xf numFmtId="0" fontId="1" fillId="0" borderId="9" xfId="12" applyBorder="1" applyAlignment="1">
      <alignment vertical="center"/>
    </xf>
    <xf numFmtId="0" fontId="1" fillId="0" borderId="0" xfId="12" applyBorder="1" applyAlignment="1">
      <alignment horizontal="center" vertical="center"/>
    </xf>
    <xf numFmtId="0" fontId="1" fillId="0" borderId="13" xfId="12" applyBorder="1" applyAlignment="1">
      <alignment horizontal="center" vertical="center"/>
    </xf>
    <xf numFmtId="0" fontId="1" fillId="0" borderId="0" xfId="12" applyAlignment="1">
      <alignment vertical="center"/>
    </xf>
    <xf numFmtId="0" fontId="1" fillId="0" borderId="10" xfId="12" applyBorder="1" applyAlignment="1">
      <alignment horizontal="center" vertical="center"/>
    </xf>
    <xf numFmtId="0" fontId="1" fillId="0" borderId="26" xfId="12" applyBorder="1" applyAlignment="1">
      <alignment vertical="center"/>
    </xf>
    <xf numFmtId="0" fontId="1" fillId="0" borderId="8" xfId="12" applyBorder="1" applyAlignment="1">
      <alignment vertical="center"/>
    </xf>
    <xf numFmtId="0" fontId="1" fillId="0" borderId="8" xfId="12" applyBorder="1">
      <alignment vertical="center"/>
    </xf>
    <xf numFmtId="0" fontId="1" fillId="0" borderId="9" xfId="12" applyBorder="1">
      <alignment vertical="center"/>
    </xf>
    <xf numFmtId="0" fontId="1" fillId="0" borderId="27" xfId="12" applyBorder="1" applyAlignment="1">
      <alignment vertical="center"/>
    </xf>
    <xf numFmtId="0" fontId="1" fillId="0" borderId="19" xfId="12" applyBorder="1">
      <alignment vertical="center"/>
    </xf>
    <xf numFmtId="0" fontId="1" fillId="0" borderId="10" xfId="12" applyBorder="1">
      <alignment vertical="center"/>
    </xf>
    <xf numFmtId="0" fontId="1" fillId="0" borderId="11" xfId="12" applyBorder="1">
      <alignment vertical="center"/>
    </xf>
    <xf numFmtId="0" fontId="1" fillId="0" borderId="23" xfId="12" applyBorder="1">
      <alignment vertical="center"/>
    </xf>
    <xf numFmtId="0" fontId="1" fillId="0" borderId="21" xfId="12" applyBorder="1">
      <alignment vertical="center"/>
    </xf>
    <xf numFmtId="0" fontId="1" fillId="0" borderId="0" xfId="12" applyBorder="1" applyAlignment="1">
      <alignment vertical="center"/>
    </xf>
    <xf numFmtId="0" fontId="1" fillId="0" borderId="21" xfId="12" applyBorder="1" applyAlignment="1">
      <alignment vertical="center"/>
    </xf>
    <xf numFmtId="0" fontId="1" fillId="44" borderId="24" xfId="12" applyFill="1" applyBorder="1">
      <alignment vertical="center"/>
    </xf>
    <xf numFmtId="0" fontId="1" fillId="44" borderId="19" xfId="12" applyFill="1" applyBorder="1">
      <alignment vertical="center"/>
    </xf>
    <xf numFmtId="0" fontId="1" fillId="44" borderId="20" xfId="12" applyFill="1" applyBorder="1">
      <alignment vertical="center"/>
    </xf>
    <xf numFmtId="0" fontId="1" fillId="44" borderId="27" xfId="12" applyFill="1" applyBorder="1">
      <alignment vertical="center"/>
    </xf>
    <xf numFmtId="0" fontId="1" fillId="44" borderId="0" xfId="12" applyFill="1">
      <alignment vertical="center"/>
    </xf>
    <xf numFmtId="0" fontId="1" fillId="44" borderId="8" xfId="12" applyFill="1" applyBorder="1">
      <alignment vertical="center"/>
    </xf>
    <xf numFmtId="0" fontId="1" fillId="0" borderId="13" xfId="12" applyBorder="1">
      <alignment vertical="center"/>
    </xf>
    <xf numFmtId="0" fontId="1" fillId="0" borderId="27" xfId="12" applyBorder="1" applyAlignment="1">
      <alignment horizontal="center" vertical="center"/>
    </xf>
    <xf numFmtId="0" fontId="1" fillId="44" borderId="18" xfId="12" applyFill="1" applyBorder="1">
      <alignment vertical="center"/>
    </xf>
    <xf numFmtId="0" fontId="45" fillId="44" borderId="7" xfId="11" applyFill="1" applyBorder="1" applyAlignment="1">
      <alignment horizontal="center" vertical="center"/>
    </xf>
    <xf numFmtId="0" fontId="45" fillId="44" borderId="11" xfId="11" applyFill="1" applyBorder="1" applyAlignment="1">
      <alignment horizontal="center" vertical="center"/>
    </xf>
    <xf numFmtId="0" fontId="47" fillId="0" borderId="7" xfId="12" applyFont="1" applyBorder="1" applyAlignment="1">
      <alignment horizontal="center" vertical="center"/>
    </xf>
    <xf numFmtId="0" fontId="45" fillId="44" borderId="8" xfId="11" applyFill="1" applyBorder="1" applyAlignment="1">
      <alignment horizontal="center" vertical="center"/>
    </xf>
    <xf numFmtId="0" fontId="45" fillId="44" borderId="24" xfId="11" applyFill="1" applyBorder="1" applyAlignment="1">
      <alignment horizontal="center" vertical="center"/>
    </xf>
    <xf numFmtId="0" fontId="45" fillId="44" borderId="0" xfId="11" applyFill="1" applyAlignment="1">
      <alignment horizontal="center" vertical="center"/>
    </xf>
    <xf numFmtId="0" fontId="45" fillId="45" borderId="18" xfId="11" applyFill="1" applyBorder="1" applyAlignment="1">
      <alignment horizontal="center" vertical="center"/>
    </xf>
    <xf numFmtId="0" fontId="45" fillId="45" borderId="19" xfId="11" applyFill="1" applyBorder="1" applyAlignment="1">
      <alignment horizontal="center" vertical="center"/>
    </xf>
    <xf numFmtId="0" fontId="45" fillId="45" borderId="22" xfId="11" applyFill="1" applyBorder="1" applyAlignment="1">
      <alignment horizontal="center" vertical="center"/>
    </xf>
    <xf numFmtId="0" fontId="45" fillId="45" borderId="23" xfId="11" applyFill="1" applyBorder="1" applyAlignment="1">
      <alignment horizontal="center" vertical="center"/>
    </xf>
    <xf numFmtId="0" fontId="45" fillId="45" borderId="20" xfId="11" applyFill="1" applyBorder="1" applyAlignment="1">
      <alignment horizontal="center" vertical="center"/>
    </xf>
    <xf numFmtId="0" fontId="45" fillId="45" borderId="21" xfId="11" applyFill="1" applyBorder="1" applyAlignment="1">
      <alignment horizontal="center" vertical="center"/>
    </xf>
    <xf numFmtId="0" fontId="45" fillId="44" borderId="18" xfId="11" applyFill="1" applyBorder="1" applyAlignment="1">
      <alignment horizontal="center" vertical="center"/>
    </xf>
    <xf numFmtId="0" fontId="45" fillId="44" borderId="19" xfId="11" applyFill="1" applyBorder="1" applyAlignment="1">
      <alignment horizontal="center" vertical="center"/>
    </xf>
    <xf numFmtId="0" fontId="45" fillId="44" borderId="20" xfId="11" applyFill="1" applyBorder="1" applyAlignment="1">
      <alignment horizontal="center" vertical="center"/>
    </xf>
    <xf numFmtId="0" fontId="45" fillId="44" borderId="21" xfId="11" applyFill="1" applyBorder="1" applyAlignment="1">
      <alignment horizontal="center" vertical="center"/>
    </xf>
    <xf numFmtId="0" fontId="45" fillId="44" borderId="23" xfId="11" applyFill="1" applyBorder="1" applyAlignment="1">
      <alignment horizontal="center" vertical="center"/>
    </xf>
    <xf numFmtId="0" fontId="45" fillId="44" borderId="13" xfId="11" applyFill="1" applyBorder="1" applyAlignment="1">
      <alignment horizontal="center" vertical="center"/>
    </xf>
    <xf numFmtId="0" fontId="45" fillId="44" borderId="7" xfId="11" applyFill="1" applyBorder="1" applyAlignment="1">
      <alignment horizontal="center" vertical="center" wrapText="1"/>
    </xf>
    <xf numFmtId="0" fontId="48" fillId="46" borderId="7" xfId="11" applyFont="1" applyFill="1" applyBorder="1" applyAlignment="1">
      <alignment horizontal="center" vertical="center"/>
    </xf>
    <xf numFmtId="0" fontId="1" fillId="46" borderId="7" xfId="12" applyFill="1" applyBorder="1">
      <alignment vertical="center"/>
    </xf>
    <xf numFmtId="0" fontId="1" fillId="45" borderId="7" xfId="12" applyFill="1" applyBorder="1">
      <alignment vertical="center"/>
    </xf>
    <xf numFmtId="0" fontId="1" fillId="44" borderId="7" xfId="12" applyFill="1" applyBorder="1">
      <alignment vertical="center"/>
    </xf>
  </cellXfs>
  <cellStyles count="13">
    <cellStyle name="Blue" xfId="1" xr:uid="{00000000-0005-0000-0000-000000000000}"/>
    <cellStyle name="Excel_BuiltIn_Comma_0" xfId="2" xr:uid="{00000000-0005-0000-0000-000001000000}"/>
    <cellStyle name="ハイパーリンク" xfId="11" builtinId="8"/>
    <cellStyle name="標準" xfId="0" builtinId="0" customBuiltin="1"/>
    <cellStyle name="標準 2" xfId="12" xr:uid="{4D420B9A-2301-4DD3-99D1-5F7555C8B632}"/>
    <cellStyle name="無題1" xfId="3" xr:uid="{00000000-0005-0000-0000-000003000000}"/>
    <cellStyle name="無題3" xfId="4" xr:uid="{00000000-0005-0000-0000-000004000000}"/>
    <cellStyle name="無題4" xfId="5" xr:uid="{00000000-0005-0000-0000-000005000000}"/>
    <cellStyle name="無題5" xfId="6" xr:uid="{00000000-0005-0000-0000-000006000000}"/>
    <cellStyle name="無題6" xfId="7" xr:uid="{00000000-0005-0000-0000-000007000000}"/>
    <cellStyle name="無題7" xfId="8" xr:uid="{00000000-0005-0000-0000-000008000000}"/>
    <cellStyle name="無題8" xfId="9" xr:uid="{00000000-0005-0000-0000-000009000000}"/>
    <cellStyle name="無題9" xfId="10" xr:uid="{00000000-0005-0000-0000-00000A000000}"/>
  </cellStyles>
  <dxfs count="19"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color rgb="FF000000"/>
        <family val="2"/>
      </font>
      <fill>
        <patternFill patternType="solid">
          <fgColor rgb="FFFFFF00"/>
          <bgColor rgb="FFFFFF00"/>
        </patternFill>
      </fill>
    </dxf>
    <dxf>
      <font>
        <color rgb="FFFFFFFF"/>
        <family val="2"/>
      </font>
      <fill>
        <patternFill patternType="solid">
          <fgColor rgb="FFFF3333"/>
          <bgColor rgb="FFFF3333"/>
        </patternFill>
      </fill>
    </dxf>
    <dxf>
      <font>
        <color rgb="FF000000"/>
        <family val="2"/>
      </font>
      <fill>
        <patternFill patternType="solid">
          <fgColor rgb="FFFFFF00"/>
          <bgColor rgb="FFFFFF00"/>
        </patternFill>
      </fill>
    </dxf>
    <dxf>
      <font>
        <color rgb="FF000000"/>
        <family val="2"/>
      </font>
      <fill>
        <patternFill patternType="solid">
          <fgColor rgb="FFFFFF00"/>
          <bgColor rgb="FFFFFF00"/>
        </patternFill>
      </fill>
    </dxf>
    <dxf>
      <font>
        <color rgb="FF000000"/>
        <family val="2"/>
      </font>
      <fill>
        <patternFill patternType="solid">
          <fgColor rgb="FFFFFF00"/>
          <bgColor rgb="FFFFFF00"/>
        </patternFill>
      </fill>
    </dxf>
    <dxf>
      <font>
        <color rgb="FFFFFFFF"/>
        <family val="2"/>
      </font>
      <fill>
        <patternFill patternType="solid">
          <fgColor rgb="FFFF3333"/>
          <bgColor rgb="FFFF3333"/>
        </patternFill>
      </fill>
    </dxf>
    <dxf>
      <font>
        <color rgb="FFFFFFFF"/>
        <family val="2"/>
      </font>
      <fill>
        <patternFill patternType="solid">
          <fgColor rgb="FFFF3333"/>
          <bgColor rgb="FFFF3333"/>
        </patternFill>
      </fill>
    </dxf>
    <dxf>
      <font>
        <color rgb="FFFFFFFF"/>
        <family val="2"/>
      </font>
      <fill>
        <patternFill patternType="solid">
          <fgColor rgb="FFFF3333"/>
          <bgColor rgb="FFFF3333"/>
        </patternFill>
      </fill>
    </dxf>
    <dxf>
      <fill>
        <patternFill patternType="solid">
          <fgColor rgb="FF66CCFF"/>
          <bgColor rgb="FF66CCFF"/>
        </patternFill>
      </fill>
    </dxf>
    <dxf>
      <font>
        <color rgb="FFFFFFFF"/>
        <family val="2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66CCFF"/>
          <bgColor rgb="FF66CCFF"/>
        </patternFill>
      </fill>
    </dxf>
    <dxf>
      <fill>
        <patternFill patternType="solid">
          <fgColor rgb="FF66CCFF"/>
          <bgColor rgb="FF66CCFF"/>
        </patternFill>
      </fill>
    </dxf>
    <dxf>
      <font>
        <color rgb="FF000000"/>
        <family val="2"/>
      </font>
      <fill>
        <patternFill patternType="solid">
          <fgColor rgb="FFFFFF00"/>
          <bgColor rgb="FFFFFF00"/>
        </patternFill>
      </fill>
    </dxf>
    <dxf>
      <font>
        <color rgb="FFFFFFFF"/>
        <family val="2"/>
      </font>
      <fill>
        <patternFill patternType="solid">
          <fgColor rgb="FFFF3333"/>
          <bgColor rgb="FFFF3333"/>
        </patternFill>
      </fill>
    </dxf>
    <dxf>
      <fill>
        <patternFill patternType="solid">
          <fgColor rgb="FF66CCFF"/>
          <bgColor rgb="FF66CCFF"/>
        </patternFill>
      </fill>
    </dxf>
  </dxfs>
  <tableStyles count="0" defaultTableStyle="TableStyleMedium2" defaultPivotStyle="PivotStyleLight16"/>
  <colors>
    <mruColors>
      <color rgb="FF0078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2" displayName="__Anonymous_Sheet_DB__2" ref="S5:V39" headerRowCount="0" totalsRowShown="0">
  <sortState xmlns:xlrd2="http://schemas.microsoft.com/office/spreadsheetml/2017/richdata2" ref="S5:V39">
    <sortCondition descending="1" ref="V5:V39"/>
  </sortState>
  <tableColumns count="4">
    <tableColumn id="1" xr3:uid="{00000000-0010-0000-0000-000001000000}" name="列1"/>
    <tableColumn id="2" xr3:uid="{00000000-0010-0000-0000-000002000000}" name="列2"/>
    <tableColumn id="3" xr3:uid="{00000000-0010-0000-0000-000003000000}" name="列3"/>
    <tableColumn id="4" xr3:uid="{00000000-0010-0000-0000-000004000000}" name="列4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__Anonymous_Sheet_DB__13" displayName="__Anonymous_Sheet_DB__13" ref="C4:G68" headerRowCount="0" totalsRowShown="0">
  <sortState xmlns:xlrd2="http://schemas.microsoft.com/office/spreadsheetml/2017/richdata2" ref="C4:G68">
    <sortCondition ref="G4:G68"/>
  </sortState>
  <tableColumns count="5">
    <tableColumn id="1" xr3:uid="{00000000-0010-0000-0900-000001000000}" name="列1"/>
    <tableColumn id="2" xr3:uid="{00000000-0010-0000-0900-000002000000}" name="列2"/>
    <tableColumn id="3" xr3:uid="{00000000-0010-0000-0900-000003000000}" name="列3"/>
    <tableColumn id="4" xr3:uid="{00000000-0010-0000-0900-000004000000}" name="列4"/>
    <tableColumn id="5" xr3:uid="{00000000-0010-0000-0900-000005000000}" name="列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__Anonymous_Sheet_DB__4" displayName="__Anonymous_Sheet_DB__4" ref="Y6:Z55" headerRowCount="0" totalsRowShown="0">
  <sortState xmlns:xlrd2="http://schemas.microsoft.com/office/spreadsheetml/2017/richdata2" ref="Y6:Z55">
    <sortCondition descending="1" ref="Z6:Z55" customList="UserList10"/>
  </sortState>
  <tableColumns count="2">
    <tableColumn id="1" xr3:uid="{00000000-0010-0000-0100-000001000000}" name="列1"/>
    <tableColumn id="2" xr3:uid="{00000000-0010-0000-0100-000002000000}" name="列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__Anonymous_Sheet_DB__5" displayName="__Anonymous_Sheet_DB__5" ref="S6:U46" headerRowCount="0" totalsRowShown="0">
  <sortState xmlns:xlrd2="http://schemas.microsoft.com/office/spreadsheetml/2017/richdata2" ref="S6:U46">
    <sortCondition descending="1" ref="U6:U46"/>
  </sortState>
  <tableColumns count="3">
    <tableColumn id="1" xr3:uid="{00000000-0010-0000-0200-000001000000}" name="列1"/>
    <tableColumn id="2" xr3:uid="{00000000-0010-0000-0200-000002000000}" name="列2"/>
    <tableColumn id="3" xr3:uid="{00000000-0010-0000-0200-000003000000}" name="列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__Anonymous_Sheet_DB__7" displayName="__Anonymous_Sheet_DB__7" ref="B63:D116" headerRowCount="0" totalsRowShown="0">
  <sortState xmlns:xlrd2="http://schemas.microsoft.com/office/spreadsheetml/2017/richdata2" ref="B63:D116">
    <sortCondition descending="1" ref="D63:D116"/>
    <sortCondition descending="1" ref="C63:C116"/>
  </sortState>
  <tableColumns count="3">
    <tableColumn id="1" xr3:uid="{00000000-0010-0000-0300-000001000000}" name="列1"/>
    <tableColumn id="2" xr3:uid="{00000000-0010-0000-0300-000002000000}" name="列2"/>
    <tableColumn id="3" xr3:uid="{00000000-0010-0000-0300-000003000000}" name="列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__Anonymous_Sheet_DB__8" displayName="__Anonymous_Sheet_DB__8" ref="O6:Q102" headerRowCount="0" totalsRowShown="0">
  <sortState xmlns:xlrd2="http://schemas.microsoft.com/office/spreadsheetml/2017/richdata2" ref="O6:Q102">
    <sortCondition ref="P6:P102"/>
    <sortCondition ref="O6:O102"/>
  </sortState>
  <tableColumns count="3">
    <tableColumn id="1" xr3:uid="{00000000-0010-0000-0400-000001000000}" name="列1"/>
    <tableColumn id="2" xr3:uid="{00000000-0010-0000-0400-000002000000}" name="列2"/>
    <tableColumn id="3" xr3:uid="{00000000-0010-0000-0400-000003000000}" name="列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__Anonymous_Sheet_DB__9" displayName="__Anonymous_Sheet_DB__9" ref="C110:E212" headerRowCount="0" totalsRowShown="0">
  <sortState xmlns:xlrd2="http://schemas.microsoft.com/office/spreadsheetml/2017/richdata2" ref="C110:E212">
    <sortCondition descending="1" ref="E110:E212"/>
    <sortCondition descending="1" ref="D110:D212"/>
  </sortState>
  <tableColumns count="3">
    <tableColumn id="1" xr3:uid="{00000000-0010-0000-0500-000001000000}" name="列1"/>
    <tableColumn id="2" xr3:uid="{00000000-0010-0000-0500-000002000000}" name="列2"/>
    <tableColumn id="3" xr3:uid="{00000000-0010-0000-0500-000003000000}" name="列3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__Anonymous_Sheet_DB__10" displayName="__Anonymous_Sheet_DB__10" ref="X6:Z84" headerRowCount="0" totalsRowShown="0">
  <sortState xmlns:xlrd2="http://schemas.microsoft.com/office/spreadsheetml/2017/richdata2" ref="X6:Z84">
    <sortCondition descending="1" ref="Z6:Z84"/>
    <sortCondition descending="1" ref="Y6:Y84"/>
  </sortState>
  <tableColumns count="3">
    <tableColumn id="1" xr3:uid="{00000000-0010-0000-0600-000001000000}" name="列1"/>
    <tableColumn id="2" xr3:uid="{00000000-0010-0000-0600-000002000000}" name="列2"/>
    <tableColumn id="3" xr3:uid="{00000000-0010-0000-0600-000003000000}" name="列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__Anonymous_Sheet_DB__11" displayName="__Anonymous_Sheet_DB__11" ref="R8:T42" headerRowCount="0" totalsRowShown="0">
  <sortState xmlns:xlrd2="http://schemas.microsoft.com/office/spreadsheetml/2017/richdata2" ref="R8:T42">
    <sortCondition descending="1" ref="T8:T42"/>
  </sortState>
  <tableColumns count="3">
    <tableColumn id="1" xr3:uid="{00000000-0010-0000-0700-000001000000}" name="列1"/>
    <tableColumn id="2" xr3:uid="{00000000-0010-0000-0700-000002000000}" name="列2"/>
    <tableColumn id="3" xr3:uid="{00000000-0010-0000-0700-000003000000}" name="列3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__Anonymous_Sheet_DB__12" displayName="__Anonymous_Sheet_DB__12" ref="V7:X76" headerRowCount="0" totalsRowShown="0">
  <sortState xmlns:xlrd2="http://schemas.microsoft.com/office/spreadsheetml/2017/richdata2" ref="V7:X76">
    <sortCondition descending="1" ref="W7:W76"/>
    <sortCondition descending="1" ref="X7:X76"/>
  </sortState>
  <tableColumns count="3">
    <tableColumn id="1" xr3:uid="{00000000-0010-0000-0800-000001000000}" name="列1"/>
    <tableColumn id="2" xr3:uid="{00000000-0010-0000-0800-000002000000}" name="列2"/>
    <tableColumn id="3" xr3:uid="{00000000-0010-0000-0800-000003000000}" name="列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ef.toyama.jp/sections/1015/lib/jinko/index_h16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hyperlink" Target="https://toukei.pref.gunma.jp/kokusei/kako/2000/1ji/12kokutyou200110.htm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://toukei.pref.ishikawa.jp/search/detail.asp?d_id=1225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B8025-6D73-4CAC-8024-73367841171C}">
  <dimension ref="B4:AD34"/>
  <sheetViews>
    <sheetView tabSelected="1" topLeftCell="A7" workbookViewId="0">
      <selection activeCell="O12" sqref="O12"/>
    </sheetView>
  </sheetViews>
  <sheetFormatPr defaultRowHeight="18" x14ac:dyDescent="0.25"/>
  <cols>
    <col min="1" max="7" width="4.69921875" style="317" customWidth="1"/>
    <col min="8" max="9" width="4.796875" style="317" customWidth="1"/>
    <col min="10" max="17" width="4.3984375" style="317" customWidth="1"/>
    <col min="18" max="20" width="4.69921875" style="317" customWidth="1"/>
    <col min="21" max="23" width="4.796875" style="317" customWidth="1"/>
    <col min="24" max="30" width="4.3984375" style="317" customWidth="1"/>
    <col min="31" max="16384" width="8.796875" style="317"/>
  </cols>
  <sheetData>
    <row r="4" spans="2:30" x14ac:dyDescent="0.25">
      <c r="B4" s="317" t="s">
        <v>1342</v>
      </c>
    </row>
    <row r="5" spans="2:30" x14ac:dyDescent="0.25">
      <c r="B5" s="317" t="s">
        <v>1343</v>
      </c>
      <c r="N5" s="360" t="s">
        <v>1385</v>
      </c>
      <c r="O5" s="360"/>
      <c r="P5" s="360"/>
      <c r="Q5" s="360"/>
      <c r="R5" s="360"/>
      <c r="S5" s="360"/>
      <c r="T5" s="360"/>
      <c r="U5" s="360"/>
      <c r="V5" s="360"/>
      <c r="Z5" s="321" t="s">
        <v>1349</v>
      </c>
      <c r="AA5" s="328"/>
      <c r="AB5" s="328"/>
      <c r="AC5" s="322"/>
    </row>
    <row r="6" spans="2:30" x14ac:dyDescent="0.25">
      <c r="N6" s="360"/>
      <c r="O6" s="360"/>
      <c r="P6" s="360"/>
      <c r="Q6" s="360"/>
      <c r="R6" s="360"/>
      <c r="S6" s="360"/>
      <c r="T6" s="360"/>
      <c r="U6" s="360"/>
      <c r="V6" s="360"/>
      <c r="Z6" s="323"/>
      <c r="AA6" s="329"/>
      <c r="AB6" s="329"/>
      <c r="AC6" s="324"/>
    </row>
    <row r="7" spans="2:30" x14ac:dyDescent="0.25">
      <c r="B7" s="317" t="s">
        <v>1344</v>
      </c>
      <c r="D7" s="317" t="s">
        <v>1345</v>
      </c>
      <c r="N7" s="360"/>
      <c r="O7" s="360"/>
      <c r="P7" s="360"/>
      <c r="Q7" s="360"/>
      <c r="R7" s="360"/>
      <c r="S7" s="360"/>
      <c r="T7" s="360"/>
      <c r="U7" s="360"/>
      <c r="V7" s="360"/>
    </row>
    <row r="8" spans="2:30" x14ac:dyDescent="0.25">
      <c r="B8" s="317" t="s">
        <v>1347</v>
      </c>
      <c r="D8" s="317" t="s">
        <v>1348</v>
      </c>
      <c r="Z8" s="327" t="s">
        <v>1350</v>
      </c>
      <c r="AA8" s="327"/>
      <c r="AB8" s="327"/>
      <c r="AC8" s="327"/>
    </row>
    <row r="9" spans="2:30" x14ac:dyDescent="0.25">
      <c r="D9" s="317" t="s">
        <v>1386</v>
      </c>
      <c r="N9" s="378"/>
      <c r="O9" s="317" t="s">
        <v>1399</v>
      </c>
      <c r="Z9" s="327"/>
      <c r="AA9" s="327"/>
      <c r="AB9" s="327"/>
      <c r="AC9" s="327"/>
    </row>
    <row r="10" spans="2:30" x14ac:dyDescent="0.25">
      <c r="N10" s="379"/>
      <c r="O10" s="317" t="s">
        <v>1400</v>
      </c>
      <c r="Z10" s="321" t="s">
        <v>1351</v>
      </c>
      <c r="AA10" s="322"/>
      <c r="AB10" s="321" t="s">
        <v>1352</v>
      </c>
      <c r="AC10" s="322"/>
    </row>
    <row r="11" spans="2:30" x14ac:dyDescent="0.25">
      <c r="N11" s="380"/>
      <c r="O11" s="317" t="s">
        <v>1401</v>
      </c>
      <c r="Z11" s="323"/>
      <c r="AA11" s="324"/>
      <c r="AB11" s="323"/>
      <c r="AC11" s="324"/>
    </row>
    <row r="12" spans="2:30" x14ac:dyDescent="0.25">
      <c r="Z12" s="321" t="s">
        <v>1353</v>
      </c>
      <c r="AA12" s="322"/>
      <c r="AB12" s="321" t="s">
        <v>1354</v>
      </c>
      <c r="AC12" s="322"/>
    </row>
    <row r="13" spans="2:30" x14ac:dyDescent="0.25">
      <c r="S13" s="358" t="s">
        <v>1391</v>
      </c>
      <c r="T13" s="358"/>
      <c r="Z13" s="325"/>
      <c r="AA13" s="326"/>
      <c r="AB13" s="325"/>
      <c r="AC13" s="326"/>
    </row>
    <row r="14" spans="2:30" x14ac:dyDescent="0.25">
      <c r="S14" s="358"/>
      <c r="T14" s="358"/>
      <c r="W14" s="358" t="s">
        <v>1384</v>
      </c>
      <c r="X14" s="358"/>
      <c r="Y14" s="358"/>
      <c r="Z14" s="358"/>
      <c r="AA14" s="327" t="s">
        <v>1355</v>
      </c>
      <c r="AB14" s="327"/>
      <c r="AC14" s="327"/>
    </row>
    <row r="15" spans="2:30" x14ac:dyDescent="0.25">
      <c r="S15" s="358"/>
      <c r="T15" s="358"/>
      <c r="U15" s="370" t="s">
        <v>1390</v>
      </c>
      <c r="V15" s="371"/>
      <c r="W15" s="359"/>
      <c r="X15" s="358"/>
      <c r="Y15" s="358"/>
      <c r="Z15" s="358"/>
      <c r="AA15" s="327"/>
      <c r="AB15" s="327"/>
      <c r="AC15" s="334"/>
    </row>
    <row r="16" spans="2:30" x14ac:dyDescent="0.25">
      <c r="S16" s="358" t="s">
        <v>1392</v>
      </c>
      <c r="T16" s="358"/>
      <c r="U16" s="372"/>
      <c r="V16" s="373"/>
      <c r="W16" s="362" t="s">
        <v>1388</v>
      </c>
      <c r="X16" s="362"/>
      <c r="Y16" s="361" t="s">
        <v>1387</v>
      </c>
      <c r="Z16" s="361"/>
      <c r="AA16" s="327" t="s">
        <v>1356</v>
      </c>
      <c r="AB16" s="327"/>
      <c r="AC16" s="327" t="s">
        <v>1357</v>
      </c>
      <c r="AD16" s="327"/>
    </row>
    <row r="17" spans="2:30" x14ac:dyDescent="0.25">
      <c r="O17" s="348"/>
      <c r="P17" s="349"/>
      <c r="Q17" s="350"/>
      <c r="R17" s="349"/>
      <c r="S17" s="359"/>
      <c r="T17" s="358"/>
      <c r="U17" s="364" t="s">
        <v>1389</v>
      </c>
      <c r="V17" s="365"/>
      <c r="W17" s="363"/>
      <c r="X17" s="363"/>
      <c r="Y17" s="358"/>
      <c r="Z17" s="358"/>
      <c r="AA17" s="327"/>
      <c r="AB17" s="327"/>
      <c r="AC17" s="327"/>
      <c r="AD17" s="327"/>
    </row>
    <row r="18" spans="2:30" x14ac:dyDescent="0.25">
      <c r="J18" s="327" t="s">
        <v>1371</v>
      </c>
      <c r="K18" s="327"/>
      <c r="L18" s="327" t="s">
        <v>1372</v>
      </c>
      <c r="M18" s="327"/>
      <c r="N18" s="321" t="s">
        <v>1369</v>
      </c>
      <c r="O18" s="328"/>
      <c r="P18" s="351"/>
      <c r="Q18" s="373" t="s">
        <v>1395</v>
      </c>
      <c r="R18" s="358"/>
      <c r="S18" s="358" t="s">
        <v>1393</v>
      </c>
      <c r="T18" s="358"/>
      <c r="U18" s="366"/>
      <c r="V18" s="367"/>
      <c r="W18" s="363"/>
      <c r="X18" s="363"/>
      <c r="Y18" s="353"/>
      <c r="Z18" s="327" t="s">
        <v>1358</v>
      </c>
      <c r="AA18" s="327"/>
      <c r="AB18" s="327"/>
      <c r="AC18" s="327"/>
      <c r="AD18" s="327"/>
    </row>
    <row r="19" spans="2:30" x14ac:dyDescent="0.25">
      <c r="H19" s="327" t="s">
        <v>1370</v>
      </c>
      <c r="I19" s="327"/>
      <c r="J19" s="327"/>
      <c r="K19" s="327"/>
      <c r="L19" s="327"/>
      <c r="M19" s="327"/>
      <c r="N19" s="325"/>
      <c r="O19" s="333"/>
      <c r="P19" s="342"/>
      <c r="Q19" s="358"/>
      <c r="R19" s="358"/>
      <c r="S19" s="358"/>
      <c r="T19" s="358"/>
      <c r="U19" s="366"/>
      <c r="V19" s="367"/>
      <c r="W19" s="353"/>
      <c r="X19" s="327" t="s">
        <v>1363</v>
      </c>
      <c r="Y19" s="327"/>
      <c r="Z19" s="327"/>
      <c r="AA19" s="327"/>
      <c r="AB19" s="327"/>
      <c r="AC19" s="321" t="s">
        <v>1362</v>
      </c>
      <c r="AD19" s="322"/>
    </row>
    <row r="20" spans="2:30" x14ac:dyDescent="0.25">
      <c r="E20" s="327" t="s">
        <v>1378</v>
      </c>
      <c r="F20" s="327"/>
      <c r="H20" s="327"/>
      <c r="I20" s="327"/>
      <c r="J20" s="327" t="s">
        <v>1373</v>
      </c>
      <c r="K20" s="327"/>
      <c r="L20" s="377" t="s">
        <v>1398</v>
      </c>
      <c r="M20" s="377"/>
      <c r="N20" s="325"/>
      <c r="O20" s="333"/>
      <c r="P20" s="345"/>
      <c r="Q20" s="358"/>
      <c r="R20" s="358"/>
      <c r="S20" s="358"/>
      <c r="T20" s="358"/>
      <c r="U20" s="368"/>
      <c r="V20" s="369"/>
      <c r="W20" s="353"/>
      <c r="X20" s="334"/>
      <c r="Y20" s="334"/>
      <c r="Z20" s="330" t="s">
        <v>1359</v>
      </c>
      <c r="AA20" s="336"/>
      <c r="AB20" s="337" t="s">
        <v>1361</v>
      </c>
      <c r="AC20" s="323"/>
      <c r="AD20" s="326"/>
    </row>
    <row r="21" spans="2:30" ht="18" customHeight="1" x14ac:dyDescent="0.25">
      <c r="B21" s="376" t="s">
        <v>1396</v>
      </c>
      <c r="C21" s="355"/>
      <c r="D21" s="332"/>
      <c r="E21" s="331"/>
      <c r="F21" s="327"/>
      <c r="H21" s="327"/>
      <c r="I21" s="327"/>
      <c r="J21" s="327"/>
      <c r="K21" s="327"/>
      <c r="L21" s="377"/>
      <c r="M21" s="377"/>
      <c r="N21" s="325"/>
      <c r="O21" s="333"/>
      <c r="P21" s="346"/>
      <c r="Q21" s="375"/>
      <c r="R21" s="375"/>
      <c r="S21" s="358"/>
      <c r="T21" s="358"/>
      <c r="U21" s="370" t="s">
        <v>1394</v>
      </c>
      <c r="V21" s="371"/>
      <c r="W21" s="331" t="s">
        <v>1364</v>
      </c>
      <c r="X21" s="327"/>
      <c r="Y21" s="327"/>
      <c r="Z21" s="322" t="s">
        <v>1360</v>
      </c>
      <c r="AA21" s="327"/>
      <c r="AB21" s="334"/>
      <c r="AD21" s="338"/>
    </row>
    <row r="22" spans="2:30" x14ac:dyDescent="0.25">
      <c r="B22" s="376"/>
      <c r="C22" s="323" t="s">
        <v>1379</v>
      </c>
      <c r="D22" s="331"/>
      <c r="E22" s="334"/>
      <c r="F22" s="327"/>
      <c r="H22" s="327"/>
      <c r="I22" s="327"/>
      <c r="J22" s="327"/>
      <c r="K22" s="327"/>
      <c r="L22" s="377"/>
      <c r="M22" s="377"/>
      <c r="N22" s="323"/>
      <c r="O22" s="329"/>
      <c r="P22" s="327" t="s">
        <v>1367</v>
      </c>
      <c r="Q22" s="327"/>
      <c r="R22" s="352"/>
      <c r="S22" s="327" t="s">
        <v>1365</v>
      </c>
      <c r="T22" s="327"/>
      <c r="U22" s="372"/>
      <c r="V22" s="374"/>
      <c r="W22" s="331"/>
      <c r="X22" s="327"/>
      <c r="Y22" s="327"/>
      <c r="Z22" s="339"/>
      <c r="AB22" s="339"/>
    </row>
    <row r="23" spans="2:30" x14ac:dyDescent="0.25">
      <c r="B23" s="376"/>
      <c r="C23" s="347"/>
      <c r="D23" s="356"/>
      <c r="E23" s="356"/>
      <c r="P23" s="327"/>
      <c r="Q23" s="327"/>
      <c r="R23" s="353"/>
      <c r="S23" s="334"/>
      <c r="T23" s="334"/>
      <c r="V23" s="354"/>
      <c r="Z23" s="335"/>
      <c r="AA23" s="335"/>
      <c r="AB23" s="335"/>
    </row>
    <row r="24" spans="2:30" x14ac:dyDescent="0.25">
      <c r="C24" s="327" t="s">
        <v>1382</v>
      </c>
      <c r="D24" s="327"/>
      <c r="E24" s="327" t="s">
        <v>1380</v>
      </c>
      <c r="F24" s="327"/>
      <c r="J24" s="355"/>
      <c r="L24" s="334" t="s">
        <v>1374</v>
      </c>
      <c r="M24" s="334"/>
      <c r="P24" s="327"/>
      <c r="Q24" s="327"/>
      <c r="R24" s="331" t="s">
        <v>1366</v>
      </c>
      <c r="S24" s="327"/>
      <c r="T24" s="341"/>
    </row>
    <row r="25" spans="2:30" x14ac:dyDescent="0.25">
      <c r="C25" s="327"/>
      <c r="D25" s="327"/>
      <c r="E25" s="327"/>
      <c r="F25" s="327"/>
      <c r="H25" s="340"/>
      <c r="I25" s="328" t="s">
        <v>1376</v>
      </c>
      <c r="J25" s="333"/>
      <c r="K25" s="322"/>
      <c r="L25" s="327" t="s">
        <v>1375</v>
      </c>
      <c r="M25" s="327"/>
      <c r="P25" s="327" t="s">
        <v>1368</v>
      </c>
      <c r="Q25" s="327"/>
      <c r="R25" s="331"/>
      <c r="S25" s="327"/>
      <c r="T25" s="341"/>
    </row>
    <row r="26" spans="2:30" x14ac:dyDescent="0.25">
      <c r="C26" s="327"/>
      <c r="D26" s="327"/>
      <c r="E26" s="327" t="s">
        <v>1381</v>
      </c>
      <c r="F26" s="327"/>
      <c r="H26" s="342"/>
      <c r="I26" s="329"/>
      <c r="J26" s="329"/>
      <c r="K26" s="324"/>
      <c r="L26" s="327"/>
      <c r="M26" s="327"/>
      <c r="P26" s="327"/>
      <c r="Q26" s="327"/>
      <c r="R26" s="331"/>
      <c r="S26" s="327"/>
      <c r="T26" s="338"/>
    </row>
    <row r="27" spans="2:30" x14ac:dyDescent="0.25">
      <c r="C27" s="327"/>
      <c r="D27" s="327"/>
      <c r="E27" s="327"/>
      <c r="F27" s="327"/>
      <c r="I27" s="327" t="s">
        <v>1377</v>
      </c>
      <c r="J27" s="327"/>
      <c r="K27" s="327"/>
      <c r="L27" s="327"/>
      <c r="M27" s="327"/>
      <c r="P27" s="327"/>
      <c r="Q27" s="330"/>
      <c r="R27" s="343"/>
      <c r="S27" s="343"/>
      <c r="T27" s="344"/>
    </row>
    <row r="28" spans="2:30" x14ac:dyDescent="0.25">
      <c r="C28" s="357"/>
      <c r="D28" s="350"/>
      <c r="E28" s="327"/>
      <c r="F28" s="327"/>
    </row>
    <row r="29" spans="2:30" x14ac:dyDescent="0.25">
      <c r="C29" s="361" t="s">
        <v>1397</v>
      </c>
      <c r="D29" s="361"/>
      <c r="E29" s="358"/>
      <c r="F29" s="358"/>
    </row>
    <row r="30" spans="2:30" x14ac:dyDescent="0.25">
      <c r="C30" s="358"/>
      <c r="D30" s="358"/>
      <c r="E30" s="358"/>
      <c r="F30" s="358"/>
    </row>
    <row r="33" spans="3:4" x14ac:dyDescent="0.25">
      <c r="C33" s="327" t="s">
        <v>1383</v>
      </c>
      <c r="D33" s="327"/>
    </row>
    <row r="34" spans="3:4" x14ac:dyDescent="0.25">
      <c r="C34" s="327"/>
      <c r="D34" s="327"/>
    </row>
  </sheetData>
  <mergeCells count="49">
    <mergeCell ref="C33:D34"/>
    <mergeCell ref="N5:V7"/>
    <mergeCell ref="E24:F25"/>
    <mergeCell ref="E26:F28"/>
    <mergeCell ref="C24:D27"/>
    <mergeCell ref="C29:F30"/>
    <mergeCell ref="E20:F22"/>
    <mergeCell ref="B21:B23"/>
    <mergeCell ref="C22:D22"/>
    <mergeCell ref="D23:E23"/>
    <mergeCell ref="H19:I22"/>
    <mergeCell ref="L24:M24"/>
    <mergeCell ref="L25:M26"/>
    <mergeCell ref="I25:K26"/>
    <mergeCell ref="P22:Q24"/>
    <mergeCell ref="P25:Q27"/>
    <mergeCell ref="N18:O22"/>
    <mergeCell ref="L18:M19"/>
    <mergeCell ref="J18:K19"/>
    <mergeCell ref="L20:M22"/>
    <mergeCell ref="J20:K22"/>
    <mergeCell ref="I27:M27"/>
    <mergeCell ref="R24:S26"/>
    <mergeCell ref="S22:T23"/>
    <mergeCell ref="S18:T21"/>
    <mergeCell ref="U21:V22"/>
    <mergeCell ref="U17:V20"/>
    <mergeCell ref="Q18:R21"/>
    <mergeCell ref="X19:Y20"/>
    <mergeCell ref="W14:Z15"/>
    <mergeCell ref="AC19:AD20"/>
    <mergeCell ref="W16:X18"/>
    <mergeCell ref="U15:V16"/>
    <mergeCell ref="W21:Y22"/>
    <mergeCell ref="S13:T15"/>
    <mergeCell ref="S16:T17"/>
    <mergeCell ref="Z18:AB19"/>
    <mergeCell ref="Z21:AB21"/>
    <mergeCell ref="Z20:AA20"/>
    <mergeCell ref="AA14:AC15"/>
    <mergeCell ref="AB10:AC11"/>
    <mergeCell ref="AB12:AC13"/>
    <mergeCell ref="Y16:Z17"/>
    <mergeCell ref="AA16:AB17"/>
    <mergeCell ref="AC16:AD18"/>
    <mergeCell ref="Z5:AC6"/>
    <mergeCell ref="Z8:AC9"/>
    <mergeCell ref="Z10:AA11"/>
    <mergeCell ref="Z12:AA13"/>
  </mergeCells>
  <phoneticPr fontId="5"/>
  <hyperlinks>
    <hyperlink ref="W14:Z15" location="新潟県ドラッグストア勢力図!A1" display="新潟" xr:uid="{8BCCADEA-B277-498C-A8C8-BD7AE741E31D}"/>
    <hyperlink ref="Y16:Z17" location="群馬県ドラッグストア勢力図!A1" display="群馬" xr:uid="{59895460-3C9E-4B38-811F-E40E65848527}"/>
    <hyperlink ref="W16:X18" location="長野県ドラッグストア勢力図!A1" display="長野" xr:uid="{AD35434A-4034-4E7B-9D54-BBEBCD399B27}"/>
    <hyperlink ref="U17:V20" location="'岐阜県DgS勢力図(2021)'!A1" display="岐阜" xr:uid="{86E67C54-E981-4A3C-8AA6-10562F9403CD}"/>
    <hyperlink ref="U15:V16" location="富山県ドラッグストア勢力図!A1" display="富山" xr:uid="{B9312396-3A0C-4C23-BBC5-9C0AB5BF393D}"/>
    <hyperlink ref="S13:T15" location="石川県ドラッグストア勢力図!A1" display="石川" xr:uid="{53EECF0F-543D-484F-B407-593C1A74CF52}"/>
    <hyperlink ref="S16:T17" location="福井県ドラッグストア勢力図!A1" display="福井" xr:uid="{CF2A3202-6DEE-46E5-971E-AB1D69ADEAF3}"/>
    <hyperlink ref="S18:T21" location="滋賀県ドラッグストア勢力図!A1" display="滋賀" xr:uid="{E3C4F8E5-2E78-49C6-9BF7-EE8DECE34801}"/>
    <hyperlink ref="U21:V22" location="愛知県ドラッグストア勢力図!A1" display="愛知" xr:uid="{86DE16C1-965A-45F4-86F6-7D9904774E28}"/>
    <hyperlink ref="Q18:R21" location="京都府ドラッグストア勢力図!A1" display="京都" xr:uid="{FD96AAE4-6FA6-457F-8613-EB9CBBBB4B96}"/>
    <hyperlink ref="L20:M22" location="岡山県ドラッグストア勢力図!A1" display="岡山" xr:uid="{3516436C-63AF-4705-8362-16ECD3D2A220}"/>
    <hyperlink ref="B21:B23" location="長崎県ドラッグストア勢力図!A1" display="長崎県ドラッグストア勢力図!A1" xr:uid="{2EE152AA-D36C-4746-B260-340EAEE9AE65}"/>
    <hyperlink ref="C29:F30" location="鹿児島県ドラッグストア勢力図!A1" display="鹿児島" xr:uid="{45EEBF40-44E9-45D5-8EAC-82D5FBD759B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I111"/>
  <sheetViews>
    <sheetView workbookViewId="0">
      <pane xSplit="2" ySplit="2" topLeftCell="C6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11.59765625" style="84" customWidth="1"/>
    <col min="2" max="2" width="13.69921875" style="25" customWidth="1"/>
    <col min="3" max="3" width="12.3984375" style="67" customWidth="1"/>
    <col min="4" max="4" width="16.09765625" style="14" customWidth="1"/>
    <col min="5" max="5" width="14.59765625" style="86" customWidth="1"/>
    <col min="6" max="6" width="10.69921875" style="87" customWidth="1"/>
    <col min="7" max="1019" width="10.69921875" style="17" customWidth="1"/>
    <col min="1020" max="1023" width="10.69921875" style="83" customWidth="1"/>
  </cols>
  <sheetData>
    <row r="1" spans="1:1019" x14ac:dyDescent="0.25">
      <c r="A1" s="17"/>
      <c r="B1" s="17"/>
      <c r="C1" s="17"/>
      <c r="D1" s="17" t="s">
        <v>675</v>
      </c>
      <c r="E1" s="17" t="s">
        <v>676</v>
      </c>
      <c r="F1" s="17"/>
      <c r="K1" s="17" t="s">
        <v>32</v>
      </c>
    </row>
    <row r="2" spans="1:1019" x14ac:dyDescent="0.25">
      <c r="A2" s="17"/>
      <c r="B2" s="17"/>
      <c r="C2" s="67" t="s">
        <v>347</v>
      </c>
      <c r="D2" s="14" t="s">
        <v>28</v>
      </c>
      <c r="E2" s="86" t="s">
        <v>677</v>
      </c>
      <c r="F2" s="87" t="s">
        <v>678</v>
      </c>
      <c r="G2" s="18" t="s">
        <v>2</v>
      </c>
      <c r="H2" s="40" t="s">
        <v>26</v>
      </c>
      <c r="J2" s="17" t="s">
        <v>31</v>
      </c>
      <c r="K2" s="83"/>
    </row>
    <row r="3" spans="1:1019" x14ac:dyDescent="0.25">
      <c r="A3" s="21"/>
      <c r="C3" s="85"/>
      <c r="G3" s="18"/>
      <c r="H3" s="40"/>
      <c r="I3" s="74"/>
      <c r="J3" s="74"/>
      <c r="V3" s="26"/>
      <c r="AMD3" s="83"/>
      <c r="AME3" s="83"/>
    </row>
    <row r="4" spans="1:1019" x14ac:dyDescent="0.25">
      <c r="A4" s="21"/>
      <c r="B4" s="23" t="s">
        <v>679</v>
      </c>
      <c r="C4" s="85">
        <f t="shared" ref="C4:H4" si="0">SUM(C6:C102)</f>
        <v>67</v>
      </c>
      <c r="D4" s="14">
        <f t="shared" si="0"/>
        <v>47</v>
      </c>
      <c r="E4" s="86">
        <f t="shared" si="0"/>
        <v>41</v>
      </c>
      <c r="F4" s="87">
        <f t="shared" si="0"/>
        <v>30</v>
      </c>
      <c r="G4" s="18">
        <f t="shared" si="0"/>
        <v>26</v>
      </c>
      <c r="H4" s="40">
        <f t="shared" si="0"/>
        <v>18</v>
      </c>
      <c r="I4" s="74"/>
      <c r="J4" s="74">
        <f t="shared" ref="J4:J35" si="1">SUM(C4:H4)</f>
        <v>229</v>
      </c>
      <c r="K4" s="17">
        <f>SUM(K6:K102)</f>
        <v>1786194</v>
      </c>
      <c r="L4" s="19">
        <f>IF(J4=0,"★",SUM(K4/J4))</f>
        <v>7799.9737991266375</v>
      </c>
      <c r="N4" s="17">
        <f>SUM(N6:N55)</f>
        <v>0</v>
      </c>
      <c r="V4" s="26"/>
      <c r="AMD4" s="83"/>
      <c r="AME4" s="83"/>
    </row>
    <row r="5" spans="1:1019" x14ac:dyDescent="0.25">
      <c r="A5" s="21"/>
      <c r="B5" s="23"/>
      <c r="C5" s="85"/>
      <c r="G5" s="18"/>
      <c r="H5" s="40"/>
      <c r="I5" s="74"/>
      <c r="J5" s="74">
        <f t="shared" si="1"/>
        <v>0</v>
      </c>
      <c r="V5" s="26"/>
      <c r="AMD5" s="83"/>
      <c r="AME5" s="83"/>
    </row>
    <row r="6" spans="1:1019" x14ac:dyDescent="0.25">
      <c r="A6" s="84" t="s">
        <v>680</v>
      </c>
      <c r="B6" s="25" t="s">
        <v>680</v>
      </c>
      <c r="C6" s="67">
        <v>16</v>
      </c>
      <c r="D6" s="14">
        <v>21</v>
      </c>
      <c r="E6" s="86">
        <v>16</v>
      </c>
      <c r="F6" s="87">
        <v>2</v>
      </c>
      <c r="G6" s="18">
        <v>6</v>
      </c>
      <c r="H6" s="40">
        <v>5</v>
      </c>
      <c r="J6" s="74">
        <f t="shared" si="1"/>
        <v>66</v>
      </c>
      <c r="K6" s="17">
        <v>550270</v>
      </c>
      <c r="L6" s="19">
        <f t="shared" ref="L6:L37" si="2">IF(J6=0,"★",SUM(K6/J6))</f>
        <v>8337.424242424242</v>
      </c>
      <c r="M6" s="25" t="s">
        <v>680</v>
      </c>
      <c r="O6" s="17">
        <v>500</v>
      </c>
      <c r="P6" s="88">
        <v>500</v>
      </c>
      <c r="Q6" s="29" t="s">
        <v>681</v>
      </c>
    </row>
    <row r="7" spans="1:1019" x14ac:dyDescent="0.25">
      <c r="A7" s="84" t="s">
        <v>680</v>
      </c>
      <c r="B7" s="25" t="s">
        <v>269</v>
      </c>
      <c r="G7" s="18"/>
      <c r="H7" s="40"/>
      <c r="J7" s="74">
        <f t="shared" si="1"/>
        <v>0</v>
      </c>
      <c r="K7" s="17">
        <v>11736</v>
      </c>
      <c r="L7" s="19" t="str">
        <f t="shared" si="2"/>
        <v>★</v>
      </c>
      <c r="M7" s="25" t="s">
        <v>269</v>
      </c>
      <c r="O7" s="17">
        <v>756</v>
      </c>
      <c r="P7" s="88">
        <v>756</v>
      </c>
      <c r="Q7" s="29" t="s">
        <v>682</v>
      </c>
    </row>
    <row r="8" spans="1:1019" x14ac:dyDescent="0.25">
      <c r="A8" s="84" t="s">
        <v>680</v>
      </c>
      <c r="B8" s="25" t="s">
        <v>683</v>
      </c>
      <c r="G8" s="18"/>
      <c r="H8" s="40"/>
      <c r="J8" s="74">
        <f t="shared" si="1"/>
        <v>0</v>
      </c>
      <c r="K8" s="17">
        <v>4678</v>
      </c>
      <c r="L8" s="19" t="str">
        <f t="shared" si="2"/>
        <v>★</v>
      </c>
      <c r="M8" s="25" t="s">
        <v>683</v>
      </c>
      <c r="O8" s="17">
        <v>892</v>
      </c>
      <c r="P8" s="82">
        <v>892</v>
      </c>
      <c r="Q8" s="29" t="s">
        <v>684</v>
      </c>
    </row>
    <row r="9" spans="1:1019" x14ac:dyDescent="0.25">
      <c r="A9" s="84" t="s">
        <v>680</v>
      </c>
      <c r="B9" s="25" t="s">
        <v>685</v>
      </c>
      <c r="E9" s="86">
        <v>1</v>
      </c>
      <c r="F9" s="87">
        <v>1</v>
      </c>
      <c r="G9" s="18"/>
      <c r="H9" s="40"/>
      <c r="J9" s="74">
        <f t="shared" si="1"/>
        <v>2</v>
      </c>
      <c r="K9" s="17">
        <v>12802</v>
      </c>
      <c r="L9" s="19">
        <f t="shared" si="2"/>
        <v>6401</v>
      </c>
      <c r="M9" s="25" t="s">
        <v>685</v>
      </c>
      <c r="O9" s="17">
        <v>1517</v>
      </c>
      <c r="P9" s="82">
        <v>1517</v>
      </c>
      <c r="Q9" s="29" t="s">
        <v>686</v>
      </c>
    </row>
    <row r="10" spans="1:1019" x14ac:dyDescent="0.25">
      <c r="A10" s="84" t="s">
        <v>680</v>
      </c>
      <c r="B10" s="25" t="s">
        <v>687</v>
      </c>
      <c r="E10" s="86">
        <v>1</v>
      </c>
      <c r="G10" s="18"/>
      <c r="H10" s="40"/>
      <c r="J10" s="74">
        <f t="shared" si="1"/>
        <v>1</v>
      </c>
      <c r="K10" s="17">
        <v>12065</v>
      </c>
      <c r="L10" s="19">
        <f t="shared" si="2"/>
        <v>12065</v>
      </c>
      <c r="M10" s="25" t="s">
        <v>687</v>
      </c>
      <c r="O10" s="17">
        <v>1828</v>
      </c>
      <c r="P10" s="82">
        <v>1828</v>
      </c>
      <c r="Q10" s="29" t="s">
        <v>688</v>
      </c>
    </row>
    <row r="11" spans="1:1019" x14ac:dyDescent="0.25">
      <c r="A11" s="84" t="s">
        <v>680</v>
      </c>
      <c r="B11" s="25" t="s">
        <v>689</v>
      </c>
      <c r="G11" s="18"/>
      <c r="H11" s="40">
        <v>1</v>
      </c>
      <c r="J11" s="74">
        <f t="shared" si="1"/>
        <v>1</v>
      </c>
      <c r="K11" s="17">
        <v>8314</v>
      </c>
      <c r="L11" s="19">
        <f t="shared" si="2"/>
        <v>8314</v>
      </c>
      <c r="M11" s="25" t="s">
        <v>689</v>
      </c>
      <c r="N11" s="89"/>
      <c r="O11" s="17">
        <v>1906</v>
      </c>
      <c r="P11" s="88">
        <v>1906</v>
      </c>
      <c r="Q11" s="29" t="s">
        <v>690</v>
      </c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89"/>
      <c r="JT11" s="89"/>
      <c r="JU11" s="89"/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89"/>
      <c r="LC11" s="89"/>
      <c r="LD11" s="89"/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89"/>
      <c r="ML11" s="89"/>
      <c r="MM11" s="89"/>
      <c r="MN11" s="89"/>
      <c r="MO11" s="89"/>
      <c r="MP11" s="89"/>
      <c r="MQ11" s="89"/>
      <c r="MR11" s="89"/>
      <c r="MS11" s="89"/>
      <c r="MT11" s="89"/>
      <c r="MU11" s="89"/>
      <c r="MV11" s="89"/>
      <c r="MW11" s="89"/>
      <c r="MX11" s="89"/>
      <c r="MY11" s="89"/>
      <c r="MZ11" s="89"/>
      <c r="NA11" s="89"/>
      <c r="NB11" s="89"/>
      <c r="NC11" s="89"/>
      <c r="ND11" s="89"/>
      <c r="NE11" s="89"/>
      <c r="NF11" s="89"/>
      <c r="NG11" s="89"/>
      <c r="NH11" s="89"/>
      <c r="NI11" s="89"/>
      <c r="NJ11" s="89"/>
      <c r="NK11" s="89"/>
      <c r="NL11" s="89"/>
      <c r="NM11" s="89"/>
      <c r="NN11" s="89"/>
      <c r="NO11" s="89"/>
      <c r="NP11" s="89"/>
      <c r="NQ11" s="89"/>
      <c r="NR11" s="89"/>
      <c r="NS11" s="89"/>
      <c r="NT11" s="89"/>
      <c r="NU11" s="89"/>
      <c r="NV11" s="89"/>
      <c r="NW11" s="89"/>
      <c r="NX11" s="89"/>
      <c r="NY11" s="89"/>
      <c r="NZ11" s="89"/>
      <c r="OA11" s="89"/>
      <c r="OB11" s="89"/>
      <c r="OC11" s="89"/>
      <c r="OD11" s="89"/>
      <c r="OE11" s="89"/>
      <c r="OF11" s="89"/>
      <c r="OG11" s="89"/>
      <c r="OH11" s="89"/>
      <c r="OI11" s="89"/>
      <c r="OJ11" s="89"/>
      <c r="OK11" s="89"/>
      <c r="OL11" s="89"/>
      <c r="OM11" s="89"/>
      <c r="ON11" s="89"/>
      <c r="OO11" s="89"/>
      <c r="OP11" s="89"/>
      <c r="OQ11" s="89"/>
      <c r="OR11" s="89"/>
      <c r="OS11" s="89"/>
      <c r="OT11" s="89"/>
      <c r="OU11" s="89"/>
      <c r="OV11" s="89"/>
      <c r="OW11" s="89"/>
      <c r="OX11" s="89"/>
      <c r="OY11" s="89"/>
      <c r="OZ11" s="89"/>
      <c r="PA11" s="89"/>
      <c r="PB11" s="89"/>
      <c r="PC11" s="89"/>
      <c r="PD11" s="89"/>
      <c r="PE11" s="89"/>
      <c r="PF11" s="89"/>
      <c r="PG11" s="89"/>
      <c r="PH11" s="89"/>
      <c r="PI11" s="89"/>
      <c r="PJ11" s="89"/>
      <c r="PK11" s="89"/>
      <c r="PL11" s="89"/>
      <c r="PM11" s="89"/>
      <c r="PN11" s="89"/>
      <c r="PO11" s="89"/>
      <c r="PP11" s="89"/>
      <c r="PQ11" s="89"/>
      <c r="PR11" s="89"/>
      <c r="PS11" s="89"/>
      <c r="PT11" s="89"/>
      <c r="PU11" s="89"/>
      <c r="PV11" s="89"/>
      <c r="PW11" s="89"/>
      <c r="PX11" s="89"/>
      <c r="PY11" s="89"/>
      <c r="PZ11" s="89"/>
      <c r="QA11" s="89"/>
      <c r="QB11" s="89"/>
      <c r="QC11" s="89"/>
      <c r="QD11" s="89"/>
      <c r="QE11" s="89"/>
      <c r="QF11" s="89"/>
      <c r="QG11" s="89"/>
      <c r="QH11" s="89"/>
      <c r="QI11" s="89"/>
      <c r="QJ11" s="89"/>
      <c r="QK11" s="89"/>
      <c r="QL11" s="89"/>
      <c r="QM11" s="89"/>
      <c r="QN11" s="89"/>
      <c r="QO11" s="89"/>
      <c r="QP11" s="89"/>
      <c r="QQ11" s="89"/>
      <c r="QR11" s="89"/>
      <c r="QS11" s="89"/>
      <c r="QT11" s="89"/>
      <c r="QU11" s="89"/>
      <c r="QV11" s="89"/>
      <c r="QW11" s="89"/>
      <c r="QX11" s="89"/>
      <c r="QY11" s="89"/>
      <c r="QZ11" s="89"/>
      <c r="RA11" s="89"/>
      <c r="RB11" s="89"/>
      <c r="RC11" s="89"/>
      <c r="RD11" s="89"/>
      <c r="RE11" s="89"/>
      <c r="RF11" s="89"/>
      <c r="RG11" s="89"/>
      <c r="RH11" s="89"/>
      <c r="RI11" s="89"/>
      <c r="RJ11" s="89"/>
      <c r="RK11" s="89"/>
      <c r="RL11" s="89"/>
      <c r="RM11" s="89"/>
      <c r="RN11" s="89"/>
      <c r="RO11" s="89"/>
      <c r="RP11" s="89"/>
      <c r="RQ11" s="89"/>
      <c r="RR11" s="89"/>
      <c r="RS11" s="89"/>
      <c r="RT11" s="89"/>
      <c r="RU11" s="89"/>
      <c r="RV11" s="89"/>
      <c r="RW11" s="89"/>
      <c r="RX11" s="89"/>
      <c r="RY11" s="89"/>
      <c r="RZ11" s="89"/>
      <c r="SA11" s="89"/>
      <c r="SB11" s="89"/>
      <c r="SC11" s="89"/>
      <c r="SD11" s="89"/>
      <c r="SE11" s="89"/>
      <c r="SF11" s="89"/>
      <c r="SG11" s="89"/>
      <c r="SH11" s="89"/>
      <c r="SI11" s="89"/>
      <c r="SJ11" s="89"/>
      <c r="SK11" s="89"/>
      <c r="SL11" s="89"/>
      <c r="SM11" s="89"/>
      <c r="SN11" s="89"/>
      <c r="SO11" s="89"/>
      <c r="SP11" s="89"/>
      <c r="SQ11" s="89"/>
      <c r="SR11" s="89"/>
      <c r="SS11" s="89"/>
      <c r="ST11" s="89"/>
      <c r="SU11" s="89"/>
      <c r="SV11" s="89"/>
      <c r="SW11" s="89"/>
      <c r="SX11" s="89"/>
      <c r="SY11" s="89"/>
      <c r="SZ11" s="89"/>
      <c r="TA11" s="89"/>
      <c r="TB11" s="89"/>
      <c r="TC11" s="89"/>
      <c r="TD11" s="89"/>
      <c r="TE11" s="89"/>
      <c r="TF11" s="89"/>
      <c r="TG11" s="89"/>
      <c r="TH11" s="89"/>
      <c r="TI11" s="89"/>
      <c r="TJ11" s="89"/>
      <c r="TK11" s="89"/>
      <c r="TL11" s="89"/>
      <c r="TM11" s="89"/>
      <c r="TN11" s="89"/>
      <c r="TO11" s="89"/>
      <c r="TP11" s="89"/>
      <c r="TQ11" s="89"/>
      <c r="TR11" s="89"/>
      <c r="TS11" s="89"/>
      <c r="TT11" s="89"/>
      <c r="TU11" s="89"/>
      <c r="TV11" s="89"/>
      <c r="TW11" s="89"/>
      <c r="TX11" s="89"/>
      <c r="TY11" s="89"/>
      <c r="TZ11" s="89"/>
      <c r="UA11" s="89"/>
      <c r="UB11" s="89"/>
      <c r="UC11" s="89"/>
      <c r="UD11" s="89"/>
      <c r="UE11" s="89"/>
      <c r="UF11" s="89"/>
      <c r="UG11" s="89"/>
      <c r="UH11" s="89"/>
      <c r="UI11" s="89"/>
      <c r="UJ11" s="89"/>
      <c r="UK11" s="89"/>
      <c r="UL11" s="89"/>
      <c r="UM11" s="89"/>
      <c r="UN11" s="89"/>
      <c r="UO11" s="89"/>
      <c r="UP11" s="89"/>
      <c r="UQ11" s="89"/>
      <c r="UR11" s="89"/>
      <c r="US11" s="89"/>
      <c r="UT11" s="89"/>
      <c r="UU11" s="89"/>
      <c r="UV11" s="89"/>
      <c r="UW11" s="89"/>
      <c r="UX11" s="89"/>
      <c r="UY11" s="89"/>
      <c r="UZ11" s="89"/>
      <c r="VA11" s="89"/>
      <c r="VB11" s="89"/>
      <c r="VC11" s="89"/>
      <c r="VD11" s="89"/>
      <c r="VE11" s="89"/>
      <c r="VF11" s="89"/>
      <c r="VG11" s="89"/>
      <c r="VH11" s="89"/>
      <c r="VI11" s="89"/>
      <c r="VJ11" s="89"/>
      <c r="VK11" s="89"/>
      <c r="VL11" s="89"/>
      <c r="VM11" s="89"/>
      <c r="VN11" s="89"/>
      <c r="VO11" s="89"/>
      <c r="VP11" s="89"/>
      <c r="VQ11" s="89"/>
      <c r="VR11" s="89"/>
      <c r="VS11" s="89"/>
      <c r="VT11" s="89"/>
      <c r="VU11" s="89"/>
      <c r="VV11" s="89"/>
      <c r="VW11" s="89"/>
      <c r="VX11" s="89"/>
      <c r="VY11" s="89"/>
      <c r="VZ11" s="89"/>
      <c r="WA11" s="89"/>
      <c r="WB11" s="89"/>
      <c r="WC11" s="89"/>
      <c r="WD11" s="89"/>
      <c r="WE11" s="89"/>
      <c r="WF11" s="89"/>
      <c r="WG11" s="89"/>
      <c r="WH11" s="89"/>
      <c r="WI11" s="89"/>
      <c r="WJ11" s="89"/>
      <c r="WK11" s="89"/>
      <c r="WL11" s="89"/>
      <c r="WM11" s="89"/>
      <c r="WN11" s="89"/>
      <c r="WO11" s="89"/>
      <c r="WP11" s="89"/>
      <c r="WQ11" s="89"/>
      <c r="WR11" s="89"/>
      <c r="WS11" s="89"/>
      <c r="WT11" s="89"/>
      <c r="WU11" s="89"/>
      <c r="WV11" s="89"/>
      <c r="WW11" s="89"/>
      <c r="WX11" s="89"/>
      <c r="WY11" s="89"/>
      <c r="WZ11" s="89"/>
      <c r="XA11" s="89"/>
      <c r="XB11" s="89"/>
      <c r="XC11" s="89"/>
      <c r="XD11" s="89"/>
      <c r="XE11" s="89"/>
      <c r="XF11" s="89"/>
      <c r="XG11" s="89"/>
      <c r="XH11" s="89"/>
      <c r="XI11" s="89"/>
      <c r="XJ11" s="89"/>
      <c r="XK11" s="89"/>
      <c r="XL11" s="89"/>
      <c r="XM11" s="89"/>
      <c r="XN11" s="89"/>
      <c r="XO11" s="89"/>
      <c r="XP11" s="89"/>
      <c r="XQ11" s="89"/>
      <c r="XR11" s="89"/>
      <c r="XS11" s="89"/>
      <c r="XT11" s="89"/>
      <c r="XU11" s="89"/>
      <c r="XV11" s="89"/>
      <c r="XW11" s="89"/>
      <c r="XX11" s="89"/>
      <c r="XY11" s="89"/>
      <c r="XZ11" s="89"/>
      <c r="YA11" s="89"/>
      <c r="YB11" s="89"/>
      <c r="YC11" s="89"/>
      <c r="YD11" s="89"/>
      <c r="YE11" s="89"/>
      <c r="YF11" s="89"/>
      <c r="YG11" s="89"/>
      <c r="YH11" s="89"/>
      <c r="YI11" s="89"/>
      <c r="YJ11" s="89"/>
      <c r="YK11" s="89"/>
      <c r="YL11" s="89"/>
      <c r="YM11" s="89"/>
      <c r="YN11" s="89"/>
      <c r="YO11" s="89"/>
      <c r="YP11" s="89"/>
      <c r="YQ11" s="89"/>
      <c r="YR11" s="89"/>
      <c r="YS11" s="89"/>
      <c r="YT11" s="89"/>
      <c r="YU11" s="89"/>
      <c r="YV11" s="89"/>
      <c r="YW11" s="89"/>
      <c r="YX11" s="89"/>
      <c r="YY11" s="89"/>
      <c r="YZ11" s="89"/>
      <c r="ZA11" s="89"/>
      <c r="ZB11" s="89"/>
      <c r="ZC11" s="89"/>
      <c r="ZD11" s="89"/>
      <c r="ZE11" s="89"/>
      <c r="ZF11" s="89"/>
      <c r="ZG11" s="89"/>
      <c r="ZH11" s="89"/>
      <c r="ZI11" s="89"/>
      <c r="ZJ11" s="89"/>
      <c r="ZK11" s="89"/>
      <c r="ZL11" s="89"/>
      <c r="ZM11" s="89"/>
      <c r="ZN11" s="89"/>
      <c r="ZO11" s="89"/>
      <c r="ZP11" s="89"/>
      <c r="ZQ11" s="89"/>
      <c r="ZR11" s="89"/>
      <c r="ZS11" s="89"/>
      <c r="ZT11" s="89"/>
      <c r="ZU11" s="89"/>
      <c r="ZV11" s="89"/>
      <c r="ZW11" s="89"/>
      <c r="ZX11" s="89"/>
      <c r="ZY11" s="89"/>
      <c r="ZZ11" s="89"/>
      <c r="AAA11" s="89"/>
      <c r="AAB11" s="89"/>
      <c r="AAC11" s="89"/>
      <c r="AAD11" s="89"/>
      <c r="AAE11" s="89"/>
      <c r="AAF11" s="89"/>
      <c r="AAG11" s="89"/>
      <c r="AAH11" s="89"/>
      <c r="AAI11" s="89"/>
      <c r="AAJ11" s="89"/>
      <c r="AAK11" s="89"/>
      <c r="AAL11" s="89"/>
      <c r="AAM11" s="89"/>
      <c r="AAN11" s="89"/>
      <c r="AAO11" s="89"/>
      <c r="AAP11" s="89"/>
      <c r="AAQ11" s="89"/>
      <c r="AAR11" s="89"/>
      <c r="AAS11" s="89"/>
      <c r="AAT11" s="89"/>
      <c r="AAU11" s="89"/>
      <c r="AAV11" s="89"/>
      <c r="AAW11" s="89"/>
      <c r="AAX11" s="89"/>
      <c r="AAY11" s="89"/>
      <c r="AAZ11" s="89"/>
      <c r="ABA11" s="89"/>
      <c r="ABB11" s="89"/>
      <c r="ABC11" s="89"/>
      <c r="ABD11" s="89"/>
      <c r="ABE11" s="89"/>
      <c r="ABF11" s="89"/>
      <c r="ABG11" s="89"/>
      <c r="ABH11" s="89"/>
      <c r="ABI11" s="89"/>
      <c r="ABJ11" s="89"/>
      <c r="ABK11" s="89"/>
      <c r="ABL11" s="89"/>
      <c r="ABM11" s="89"/>
      <c r="ABN11" s="89"/>
      <c r="ABO11" s="89"/>
      <c r="ABP11" s="89"/>
      <c r="ABQ11" s="89"/>
      <c r="ABR11" s="89"/>
      <c r="ABS11" s="89"/>
      <c r="ABT11" s="89"/>
      <c r="ABU11" s="89"/>
      <c r="ABV11" s="89"/>
      <c r="ABW11" s="89"/>
      <c r="ABX11" s="89"/>
      <c r="ABY11" s="89"/>
      <c r="ABZ11" s="89"/>
      <c r="ACA11" s="89"/>
      <c r="ACB11" s="89"/>
      <c r="ACC11" s="89"/>
      <c r="ACD11" s="89"/>
      <c r="ACE11" s="89"/>
      <c r="ACF11" s="89"/>
      <c r="ACG11" s="89"/>
      <c r="ACH11" s="89"/>
      <c r="ACI11" s="89"/>
      <c r="ACJ11" s="89"/>
      <c r="ACK11" s="89"/>
      <c r="ACL11" s="89"/>
      <c r="ACM11" s="89"/>
      <c r="ACN11" s="89"/>
      <c r="ACO11" s="89"/>
      <c r="ACP11" s="89"/>
      <c r="ACQ11" s="89"/>
      <c r="ACR11" s="89"/>
      <c r="ACS11" s="89"/>
      <c r="ACT11" s="89"/>
      <c r="ACU11" s="89"/>
      <c r="ACV11" s="89"/>
      <c r="ACW11" s="89"/>
      <c r="ACX11" s="89"/>
      <c r="ACY11" s="89"/>
      <c r="ACZ11" s="89"/>
      <c r="ADA11" s="89"/>
      <c r="ADB11" s="89"/>
      <c r="ADC11" s="89"/>
      <c r="ADD11" s="89"/>
      <c r="ADE11" s="89"/>
      <c r="ADF11" s="89"/>
      <c r="ADG11" s="89"/>
      <c r="ADH11" s="89"/>
      <c r="ADI11" s="89"/>
      <c r="ADJ11" s="89"/>
      <c r="ADK11" s="89"/>
      <c r="ADL11" s="89"/>
      <c r="ADM11" s="89"/>
      <c r="ADN11" s="89"/>
      <c r="ADO11" s="89"/>
      <c r="ADP11" s="89"/>
      <c r="ADQ11" s="89"/>
      <c r="ADR11" s="89"/>
      <c r="ADS11" s="89"/>
      <c r="ADT11" s="89"/>
      <c r="ADU11" s="89"/>
      <c r="ADV11" s="89"/>
      <c r="ADW11" s="89"/>
      <c r="ADX11" s="89"/>
      <c r="ADY11" s="89"/>
      <c r="ADZ11" s="89"/>
      <c r="AEA11" s="89"/>
      <c r="AEB11" s="89"/>
      <c r="AEC11" s="89"/>
      <c r="AED11" s="89"/>
      <c r="AEE11" s="89"/>
      <c r="AEF11" s="89"/>
      <c r="AEG11" s="89"/>
      <c r="AEH11" s="89"/>
      <c r="AEI11" s="89"/>
      <c r="AEJ11" s="89"/>
      <c r="AEK11" s="89"/>
      <c r="AEL11" s="89"/>
      <c r="AEM11" s="89"/>
      <c r="AEN11" s="89"/>
      <c r="AEO11" s="89"/>
      <c r="AEP11" s="89"/>
      <c r="AEQ11" s="89"/>
      <c r="AER11" s="89"/>
      <c r="AES11" s="89"/>
      <c r="AET11" s="89"/>
      <c r="AEU11" s="89"/>
      <c r="AEV11" s="89"/>
      <c r="AEW11" s="89"/>
      <c r="AEX11" s="89"/>
      <c r="AEY11" s="89"/>
      <c r="AEZ11" s="89"/>
      <c r="AFA11" s="89"/>
      <c r="AFB11" s="89"/>
      <c r="AFC11" s="89"/>
      <c r="AFD11" s="89"/>
      <c r="AFE11" s="89"/>
      <c r="AFF11" s="89"/>
      <c r="AFG11" s="89"/>
      <c r="AFH11" s="89"/>
      <c r="AFI11" s="89"/>
      <c r="AFJ11" s="89"/>
      <c r="AFK11" s="89"/>
      <c r="AFL11" s="89"/>
      <c r="AFM11" s="89"/>
      <c r="AFN11" s="89"/>
      <c r="AFO11" s="89"/>
      <c r="AFP11" s="89"/>
      <c r="AFQ11" s="89"/>
      <c r="AFR11" s="89"/>
      <c r="AFS11" s="89"/>
      <c r="AFT11" s="89"/>
      <c r="AFU11" s="89"/>
      <c r="AFV11" s="89"/>
      <c r="AFW11" s="89"/>
      <c r="AFX11" s="89"/>
      <c r="AFY11" s="89"/>
      <c r="AFZ11" s="89"/>
      <c r="AGA11" s="89"/>
      <c r="AGB11" s="89"/>
      <c r="AGC11" s="89"/>
      <c r="AGD11" s="89"/>
      <c r="AGE11" s="89"/>
      <c r="AGF11" s="89"/>
      <c r="AGG11" s="89"/>
      <c r="AGH11" s="89"/>
      <c r="AGI11" s="89"/>
      <c r="AGJ11" s="89"/>
      <c r="AGK11" s="89"/>
      <c r="AGL11" s="89"/>
      <c r="AGM11" s="89"/>
      <c r="AGN11" s="89"/>
      <c r="AGO11" s="89"/>
      <c r="AGP11" s="89"/>
      <c r="AGQ11" s="89"/>
      <c r="AGR11" s="89"/>
      <c r="AGS11" s="89"/>
      <c r="AGT11" s="89"/>
      <c r="AGU11" s="89"/>
      <c r="AGV11" s="89"/>
      <c r="AGW11" s="89"/>
      <c r="AGX11" s="89"/>
      <c r="AGY11" s="89"/>
      <c r="AGZ11" s="89"/>
      <c r="AHA11" s="89"/>
      <c r="AHB11" s="89"/>
      <c r="AHC11" s="89"/>
      <c r="AHD11" s="89"/>
      <c r="AHE11" s="89"/>
      <c r="AHF11" s="89"/>
      <c r="AHG11" s="89"/>
      <c r="AHH11" s="89"/>
      <c r="AHI11" s="89"/>
      <c r="AHJ11" s="89"/>
      <c r="AHK11" s="89"/>
      <c r="AHL11" s="89"/>
      <c r="AHM11" s="89"/>
      <c r="AHN11" s="89"/>
      <c r="AHO11" s="89"/>
      <c r="AHP11" s="89"/>
      <c r="AHQ11" s="89"/>
      <c r="AHR11" s="89"/>
      <c r="AHS11" s="89"/>
      <c r="AHT11" s="89"/>
      <c r="AHU11" s="89"/>
      <c r="AHV11" s="89"/>
      <c r="AHW11" s="89"/>
      <c r="AHX11" s="89"/>
      <c r="AHY11" s="89"/>
      <c r="AHZ11" s="89"/>
      <c r="AIA11" s="89"/>
      <c r="AIB11" s="89"/>
      <c r="AIC11" s="89"/>
      <c r="AID11" s="89"/>
      <c r="AIE11" s="89"/>
      <c r="AIF11" s="89"/>
      <c r="AIG11" s="89"/>
      <c r="AIH11" s="89"/>
      <c r="AII11" s="89"/>
      <c r="AIJ11" s="89"/>
      <c r="AIK11" s="89"/>
      <c r="AIL11" s="89"/>
      <c r="AIM11" s="89"/>
      <c r="AIN11" s="89"/>
      <c r="AIO11" s="89"/>
      <c r="AIP11" s="89"/>
      <c r="AIQ11" s="89"/>
      <c r="AIR11" s="89"/>
      <c r="AIS11" s="89"/>
      <c r="AIT11" s="89"/>
      <c r="AIU11" s="89"/>
      <c r="AIV11" s="89"/>
      <c r="AIW11" s="89"/>
      <c r="AIX11" s="89"/>
      <c r="AIY11" s="89"/>
      <c r="AIZ11" s="89"/>
      <c r="AJA11" s="89"/>
      <c r="AJB11" s="89"/>
      <c r="AJC11" s="89"/>
      <c r="AJD11" s="89"/>
      <c r="AJE11" s="89"/>
      <c r="AJF11" s="89"/>
      <c r="AJG11" s="89"/>
      <c r="AJH11" s="89"/>
      <c r="AJI11" s="89"/>
      <c r="AJJ11" s="89"/>
      <c r="AJK11" s="89"/>
      <c r="AJL11" s="89"/>
      <c r="AJM11" s="89"/>
      <c r="AJN11" s="89"/>
      <c r="AJO11" s="89"/>
      <c r="AJP11" s="89"/>
      <c r="AJQ11" s="89"/>
      <c r="AJR11" s="89"/>
      <c r="AJS11" s="89"/>
      <c r="AJT11" s="89"/>
      <c r="AJU11" s="89"/>
      <c r="AJV11" s="89"/>
      <c r="AJW11" s="89"/>
      <c r="AJX11" s="89"/>
      <c r="AJY11" s="89"/>
      <c r="AJZ11" s="89"/>
      <c r="AKA11" s="89"/>
      <c r="AKB11" s="89"/>
      <c r="AKC11" s="89"/>
      <c r="AKD11" s="89"/>
      <c r="AKE11" s="89"/>
      <c r="AKF11" s="89"/>
      <c r="AKG11" s="89"/>
      <c r="AKH11" s="89"/>
      <c r="AKI11" s="89"/>
      <c r="AKJ11" s="89"/>
      <c r="AKK11" s="89"/>
      <c r="AKL11" s="89"/>
      <c r="AKM11" s="89"/>
      <c r="AKN11" s="89"/>
      <c r="AKO11" s="89"/>
      <c r="AKP11" s="89"/>
      <c r="AKQ11" s="89"/>
      <c r="AKR11" s="89"/>
      <c r="AKS11" s="89"/>
      <c r="AKT11" s="89"/>
      <c r="AKU11" s="89"/>
      <c r="AKV11" s="89"/>
      <c r="AKW11" s="89"/>
      <c r="AKX11" s="89"/>
      <c r="AKY11" s="89"/>
      <c r="AKZ11" s="89"/>
      <c r="ALA11" s="89"/>
      <c r="ALB11" s="89"/>
      <c r="ALC11" s="89"/>
      <c r="ALD11" s="89"/>
      <c r="ALE11" s="89"/>
      <c r="ALF11" s="89"/>
      <c r="ALG11" s="89"/>
      <c r="ALH11" s="89"/>
      <c r="ALI11" s="89"/>
      <c r="ALJ11" s="89"/>
      <c r="ALK11" s="89"/>
      <c r="ALL11" s="89"/>
      <c r="ALM11" s="89"/>
      <c r="ALN11" s="89"/>
      <c r="ALO11" s="89"/>
      <c r="ALP11" s="89"/>
      <c r="ALQ11" s="89"/>
      <c r="ALR11" s="89"/>
      <c r="ALS11" s="89"/>
      <c r="ALT11" s="89"/>
      <c r="ALU11" s="89"/>
      <c r="ALV11" s="89"/>
      <c r="ALW11" s="89"/>
      <c r="ALX11" s="89"/>
      <c r="ALY11" s="89"/>
      <c r="ALZ11" s="89"/>
      <c r="AMA11" s="89"/>
      <c r="AMB11" s="89"/>
      <c r="AMC11" s="89"/>
      <c r="AMD11" s="89"/>
      <c r="AME11" s="89"/>
    </row>
    <row r="12" spans="1:1019" x14ac:dyDescent="0.25">
      <c r="A12" s="84" t="s">
        <v>680</v>
      </c>
      <c r="B12" s="25" t="s">
        <v>688</v>
      </c>
      <c r="G12" s="18"/>
      <c r="H12" s="40"/>
      <c r="J12" s="74">
        <f t="shared" si="1"/>
        <v>0</v>
      </c>
      <c r="K12" s="17">
        <v>1828</v>
      </c>
      <c r="L12" s="19" t="str">
        <f t="shared" si="2"/>
        <v>★</v>
      </c>
      <c r="M12" s="25" t="s">
        <v>688</v>
      </c>
      <c r="O12" s="17">
        <v>2008</v>
      </c>
      <c r="P12" s="82">
        <v>2008</v>
      </c>
      <c r="Q12" s="29" t="s">
        <v>691</v>
      </c>
    </row>
    <row r="13" spans="1:1019" x14ac:dyDescent="0.25">
      <c r="A13" s="84" t="s">
        <v>692</v>
      </c>
      <c r="B13" s="25" t="s">
        <v>693</v>
      </c>
      <c r="C13" s="67">
        <v>6</v>
      </c>
      <c r="D13" s="14">
        <v>2</v>
      </c>
      <c r="E13" s="86">
        <v>2</v>
      </c>
      <c r="F13" s="87">
        <v>3</v>
      </c>
      <c r="G13" s="18">
        <v>3</v>
      </c>
      <c r="H13" s="40"/>
      <c r="J13" s="74">
        <f t="shared" si="1"/>
        <v>16</v>
      </c>
      <c r="K13" s="17">
        <v>73236</v>
      </c>
      <c r="L13" s="19">
        <f t="shared" si="2"/>
        <v>4577.25</v>
      </c>
      <c r="M13" s="25" t="s">
        <v>693</v>
      </c>
      <c r="O13" s="17">
        <v>2104</v>
      </c>
      <c r="P13" s="88">
        <v>2104</v>
      </c>
      <c r="Q13" s="29" t="s">
        <v>694</v>
      </c>
    </row>
    <row r="14" spans="1:1019" x14ac:dyDescent="0.25">
      <c r="A14" s="84" t="s">
        <v>692</v>
      </c>
      <c r="B14" s="25" t="s">
        <v>695</v>
      </c>
      <c r="C14" s="67">
        <v>1</v>
      </c>
      <c r="G14" s="18"/>
      <c r="H14" s="40"/>
      <c r="J14" s="74">
        <f t="shared" si="1"/>
        <v>1</v>
      </c>
      <c r="K14" s="17">
        <v>7951</v>
      </c>
      <c r="L14" s="19">
        <f t="shared" si="2"/>
        <v>7951</v>
      </c>
      <c r="M14" s="25" t="s">
        <v>695</v>
      </c>
      <c r="O14" s="17">
        <v>2243</v>
      </c>
      <c r="P14" s="88">
        <v>2243</v>
      </c>
      <c r="Q14" s="29" t="s">
        <v>696</v>
      </c>
    </row>
    <row r="15" spans="1:1019" x14ac:dyDescent="0.25">
      <c r="A15" s="84" t="s">
        <v>692</v>
      </c>
      <c r="B15" s="25" t="s">
        <v>697</v>
      </c>
      <c r="G15" s="18"/>
      <c r="H15" s="40"/>
      <c r="J15" s="74">
        <f t="shared" si="1"/>
        <v>0</v>
      </c>
      <c r="K15" s="17">
        <v>6454</v>
      </c>
      <c r="L15" s="19" t="str">
        <f t="shared" si="2"/>
        <v>★</v>
      </c>
      <c r="M15" s="25" t="s">
        <v>697</v>
      </c>
      <c r="O15" s="17">
        <v>9675</v>
      </c>
      <c r="P15" s="90">
        <v>2418.75</v>
      </c>
      <c r="Q15" s="29" t="s">
        <v>698</v>
      </c>
    </row>
    <row r="16" spans="1:1019" x14ac:dyDescent="0.25">
      <c r="A16" s="84" t="s">
        <v>692</v>
      </c>
      <c r="B16" s="25" t="s">
        <v>699</v>
      </c>
      <c r="G16" s="18"/>
      <c r="H16" s="40"/>
      <c r="J16" s="74">
        <f t="shared" si="1"/>
        <v>0</v>
      </c>
      <c r="K16" s="17">
        <v>5978</v>
      </c>
      <c r="L16" s="19" t="str">
        <f t="shared" si="2"/>
        <v>★</v>
      </c>
      <c r="M16" s="25" t="s">
        <v>699</v>
      </c>
      <c r="O16" s="17">
        <v>8300</v>
      </c>
      <c r="P16" s="19">
        <v>2766.6666666666702</v>
      </c>
      <c r="Q16" s="29" t="s">
        <v>700</v>
      </c>
    </row>
    <row r="17" spans="1:1023" x14ac:dyDescent="0.25">
      <c r="A17" s="84" t="s">
        <v>692</v>
      </c>
      <c r="B17" s="25" t="s">
        <v>701</v>
      </c>
      <c r="G17" s="18"/>
      <c r="H17" s="40"/>
      <c r="J17" s="74">
        <f t="shared" si="1"/>
        <v>0</v>
      </c>
      <c r="K17" s="17">
        <v>4625</v>
      </c>
      <c r="L17" s="19" t="str">
        <f t="shared" si="2"/>
        <v>★</v>
      </c>
      <c r="M17" s="25" t="s">
        <v>701</v>
      </c>
      <c r="O17" s="17">
        <v>2803</v>
      </c>
      <c r="P17" s="82">
        <v>2803</v>
      </c>
      <c r="Q17" s="29" t="s">
        <v>702</v>
      </c>
    </row>
    <row r="18" spans="1:1023" x14ac:dyDescent="0.25">
      <c r="A18" s="84" t="s">
        <v>692</v>
      </c>
      <c r="B18" s="25" t="s">
        <v>686</v>
      </c>
      <c r="G18" s="18"/>
      <c r="H18" s="40"/>
      <c r="J18" s="74">
        <f t="shared" si="1"/>
        <v>0</v>
      </c>
      <c r="K18" s="17">
        <v>1517</v>
      </c>
      <c r="L18" s="19" t="str">
        <f t="shared" si="2"/>
        <v>★</v>
      </c>
      <c r="M18" s="25" t="s">
        <v>686</v>
      </c>
      <c r="O18" s="17">
        <v>2991</v>
      </c>
      <c r="P18" s="91">
        <v>2991</v>
      </c>
      <c r="Q18" s="29" t="s">
        <v>703</v>
      </c>
    </row>
    <row r="19" spans="1:1023" x14ac:dyDescent="0.25">
      <c r="A19" s="84" t="s">
        <v>692</v>
      </c>
      <c r="B19" s="25" t="s">
        <v>691</v>
      </c>
      <c r="G19" s="18"/>
      <c r="H19" s="40"/>
      <c r="J19" s="74">
        <f t="shared" si="1"/>
        <v>0</v>
      </c>
      <c r="K19" s="17">
        <v>2008</v>
      </c>
      <c r="L19" s="19" t="str">
        <f t="shared" si="2"/>
        <v>★</v>
      </c>
      <c r="M19" s="25" t="s">
        <v>691</v>
      </c>
      <c r="O19" s="17">
        <v>3410</v>
      </c>
      <c r="P19" s="91">
        <v>3410</v>
      </c>
      <c r="Q19" s="29" t="s">
        <v>704</v>
      </c>
    </row>
    <row r="20" spans="1:1023" x14ac:dyDescent="0.25">
      <c r="A20" s="84" t="s">
        <v>692</v>
      </c>
      <c r="B20" s="25" t="s">
        <v>702</v>
      </c>
      <c r="G20" s="18"/>
      <c r="H20" s="40"/>
      <c r="J20" s="74">
        <f t="shared" si="1"/>
        <v>0</v>
      </c>
      <c r="K20" s="17">
        <v>2803</v>
      </c>
      <c r="L20" s="19" t="str">
        <f t="shared" si="2"/>
        <v>★</v>
      </c>
      <c r="M20" s="25" t="s">
        <v>702</v>
      </c>
      <c r="O20" s="17">
        <v>7006</v>
      </c>
      <c r="P20" s="90">
        <v>3503</v>
      </c>
      <c r="Q20" s="29" t="s">
        <v>705</v>
      </c>
    </row>
    <row r="21" spans="1:1023" x14ac:dyDescent="0.25">
      <c r="A21" s="84" t="s">
        <v>692</v>
      </c>
      <c r="B21" s="25" t="s">
        <v>684</v>
      </c>
      <c r="G21" s="18"/>
      <c r="H21" s="40"/>
      <c r="J21" s="74">
        <f t="shared" si="1"/>
        <v>0</v>
      </c>
      <c r="K21" s="17">
        <v>892</v>
      </c>
      <c r="L21" s="19" t="str">
        <f t="shared" si="2"/>
        <v>★</v>
      </c>
      <c r="M21" s="25" t="s">
        <v>684</v>
      </c>
      <c r="O21" s="17">
        <v>17770</v>
      </c>
      <c r="P21" s="19">
        <v>3554</v>
      </c>
      <c r="Q21" s="29" t="s">
        <v>706</v>
      </c>
    </row>
    <row r="22" spans="1:1023" x14ac:dyDescent="0.25">
      <c r="A22" s="84" t="s">
        <v>707</v>
      </c>
      <c r="B22" s="25" t="s">
        <v>707</v>
      </c>
      <c r="C22" s="67">
        <v>5</v>
      </c>
      <c r="D22" s="14">
        <v>2</v>
      </c>
      <c r="E22" s="86">
        <v>2</v>
      </c>
      <c r="F22" s="87">
        <v>3</v>
      </c>
      <c r="G22" s="18">
        <v>3</v>
      </c>
      <c r="H22" s="40">
        <v>1</v>
      </c>
      <c r="J22" s="74">
        <f t="shared" si="1"/>
        <v>16</v>
      </c>
      <c r="K22" s="17">
        <v>81084</v>
      </c>
      <c r="L22" s="19">
        <f t="shared" si="2"/>
        <v>5067.75</v>
      </c>
      <c r="M22" s="25" t="s">
        <v>707</v>
      </c>
      <c r="O22" s="17">
        <v>7479</v>
      </c>
      <c r="P22" s="19">
        <v>3739.5</v>
      </c>
      <c r="Q22" s="29" t="s">
        <v>708</v>
      </c>
    </row>
    <row r="23" spans="1:1023" x14ac:dyDescent="0.25">
      <c r="A23" s="84" t="s">
        <v>707</v>
      </c>
      <c r="B23" s="25" t="s">
        <v>709</v>
      </c>
      <c r="G23" s="18"/>
      <c r="H23" s="40"/>
      <c r="J23" s="74">
        <f t="shared" si="1"/>
        <v>0</v>
      </c>
      <c r="K23" s="17">
        <v>4412</v>
      </c>
      <c r="L23" s="19" t="str">
        <f t="shared" si="2"/>
        <v>★</v>
      </c>
      <c r="M23" s="25" t="s">
        <v>709</v>
      </c>
      <c r="O23" s="17">
        <v>7530</v>
      </c>
      <c r="P23" s="19">
        <v>3765</v>
      </c>
      <c r="Q23" s="29" t="s">
        <v>710</v>
      </c>
    </row>
    <row r="24" spans="1:1023" x14ac:dyDescent="0.25">
      <c r="A24" s="84" t="s">
        <v>707</v>
      </c>
      <c r="B24" s="25" t="s">
        <v>711</v>
      </c>
      <c r="D24" s="14">
        <v>1</v>
      </c>
      <c r="G24" s="18"/>
      <c r="H24" s="40"/>
      <c r="J24" s="74">
        <f t="shared" si="1"/>
        <v>1</v>
      </c>
      <c r="K24" s="17">
        <v>13613</v>
      </c>
      <c r="L24" s="19">
        <f t="shared" si="2"/>
        <v>13613</v>
      </c>
      <c r="M24" s="25" t="s">
        <v>711</v>
      </c>
      <c r="O24" s="17">
        <v>3796</v>
      </c>
      <c r="P24" s="91">
        <v>3796</v>
      </c>
      <c r="Q24" s="29" t="s">
        <v>712</v>
      </c>
    </row>
    <row r="25" spans="1:1023" x14ac:dyDescent="0.25">
      <c r="A25" s="84" t="s">
        <v>707</v>
      </c>
      <c r="B25" s="25" t="s">
        <v>713</v>
      </c>
      <c r="G25" s="18"/>
      <c r="H25" s="40"/>
      <c r="J25" s="74">
        <f t="shared" si="1"/>
        <v>0</v>
      </c>
      <c r="K25" s="17">
        <v>7353</v>
      </c>
      <c r="L25" s="19" t="str">
        <f t="shared" si="2"/>
        <v>★</v>
      </c>
      <c r="M25" s="25" t="s">
        <v>713</v>
      </c>
      <c r="O25" s="17">
        <v>3838</v>
      </c>
      <c r="P25" s="91">
        <v>3838</v>
      </c>
      <c r="Q25" s="29" t="s">
        <v>714</v>
      </c>
    </row>
    <row r="26" spans="1:1023" x14ac:dyDescent="0.25">
      <c r="A26" s="84" t="s">
        <v>715</v>
      </c>
      <c r="B26" s="25" t="s">
        <v>715</v>
      </c>
      <c r="C26" s="67">
        <v>2</v>
      </c>
      <c r="D26" s="14">
        <v>1</v>
      </c>
      <c r="E26" s="86">
        <v>1</v>
      </c>
      <c r="G26" s="18">
        <v>1</v>
      </c>
      <c r="H26" s="40">
        <v>1</v>
      </c>
      <c r="J26" s="74">
        <f t="shared" si="1"/>
        <v>6</v>
      </c>
      <c r="K26" s="17">
        <v>26317</v>
      </c>
      <c r="L26" s="19">
        <f t="shared" si="2"/>
        <v>4386.166666666667</v>
      </c>
      <c r="M26" s="25" t="s">
        <v>715</v>
      </c>
      <c r="O26" s="17">
        <v>7736</v>
      </c>
      <c r="P26" s="90">
        <v>3868</v>
      </c>
      <c r="Q26" s="29" t="s">
        <v>716</v>
      </c>
    </row>
    <row r="27" spans="1:1023" x14ac:dyDescent="0.25">
      <c r="A27" s="84" t="s">
        <v>717</v>
      </c>
      <c r="B27" s="25" t="s">
        <v>718</v>
      </c>
      <c r="C27" s="92">
        <v>1</v>
      </c>
      <c r="D27" s="93">
        <v>1</v>
      </c>
      <c r="E27" s="94">
        <v>1</v>
      </c>
      <c r="F27" s="95">
        <v>1</v>
      </c>
      <c r="G27" s="96"/>
      <c r="H27" s="97"/>
      <c r="I27" s="89"/>
      <c r="J27" s="98">
        <f t="shared" si="1"/>
        <v>4</v>
      </c>
      <c r="K27" s="89">
        <v>27047</v>
      </c>
      <c r="L27" s="19">
        <f t="shared" si="2"/>
        <v>6761.75</v>
      </c>
      <c r="M27" s="25" t="s">
        <v>718</v>
      </c>
      <c r="N27" s="89"/>
      <c r="O27" s="17">
        <v>39708</v>
      </c>
      <c r="P27" s="19">
        <v>3970.8</v>
      </c>
      <c r="Q27" s="29" t="s">
        <v>719</v>
      </c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  <c r="JC27" s="89"/>
      <c r="JD27" s="89"/>
      <c r="JE27" s="89"/>
      <c r="JF27" s="89"/>
      <c r="JG27" s="89"/>
      <c r="JH27" s="89"/>
      <c r="JI27" s="89"/>
      <c r="JJ27" s="89"/>
      <c r="JK27" s="89"/>
      <c r="JL27" s="89"/>
      <c r="JM27" s="89"/>
      <c r="JN27" s="89"/>
      <c r="JO27" s="89"/>
      <c r="JP27" s="89"/>
      <c r="JQ27" s="89"/>
      <c r="JR27" s="89"/>
      <c r="JS27" s="89"/>
      <c r="JT27" s="89"/>
      <c r="JU27" s="89"/>
      <c r="JV27" s="89"/>
      <c r="JW27" s="89"/>
      <c r="JX27" s="89"/>
      <c r="JY27" s="89"/>
      <c r="JZ27" s="89"/>
      <c r="KA27" s="89"/>
      <c r="KB27" s="89"/>
      <c r="KC27" s="89"/>
      <c r="KD27" s="89"/>
      <c r="KE27" s="89"/>
      <c r="KF27" s="89"/>
      <c r="KG27" s="89"/>
      <c r="KH27" s="89"/>
      <c r="KI27" s="89"/>
      <c r="KJ27" s="89"/>
      <c r="KK27" s="89"/>
      <c r="KL27" s="89"/>
      <c r="KM27" s="89"/>
      <c r="KN27" s="89"/>
      <c r="KO27" s="89"/>
      <c r="KP27" s="89"/>
      <c r="KQ27" s="89"/>
      <c r="KR27" s="89"/>
      <c r="KS27" s="89"/>
      <c r="KT27" s="89"/>
      <c r="KU27" s="89"/>
      <c r="KV27" s="89"/>
      <c r="KW27" s="89"/>
      <c r="KX27" s="89"/>
      <c r="KY27" s="89"/>
      <c r="KZ27" s="89"/>
      <c r="LA27" s="89"/>
      <c r="LB27" s="89"/>
      <c r="LC27" s="89"/>
      <c r="LD27" s="89"/>
      <c r="LE27" s="89"/>
      <c r="LF27" s="89"/>
      <c r="LG27" s="89"/>
      <c r="LH27" s="89"/>
      <c r="LI27" s="89"/>
      <c r="LJ27" s="89"/>
      <c r="LK27" s="89"/>
      <c r="LL27" s="89"/>
      <c r="LM27" s="89"/>
      <c r="LN27" s="89"/>
      <c r="LO27" s="89"/>
      <c r="LP27" s="89"/>
      <c r="LQ27" s="89"/>
      <c r="LR27" s="89"/>
      <c r="LS27" s="89"/>
      <c r="LT27" s="89"/>
      <c r="LU27" s="89"/>
      <c r="LV27" s="89"/>
      <c r="LW27" s="89"/>
      <c r="LX27" s="89"/>
      <c r="LY27" s="89"/>
      <c r="LZ27" s="89"/>
      <c r="MA27" s="89"/>
      <c r="MB27" s="89"/>
      <c r="MC27" s="89"/>
      <c r="MD27" s="89"/>
      <c r="ME27" s="89"/>
      <c r="MF27" s="89"/>
      <c r="MG27" s="89"/>
      <c r="MH27" s="89"/>
      <c r="MI27" s="89"/>
      <c r="MJ27" s="89"/>
      <c r="MK27" s="89"/>
      <c r="ML27" s="89"/>
      <c r="MM27" s="89"/>
      <c r="MN27" s="89"/>
      <c r="MO27" s="89"/>
      <c r="MP27" s="89"/>
      <c r="MQ27" s="89"/>
      <c r="MR27" s="89"/>
      <c r="MS27" s="89"/>
      <c r="MT27" s="89"/>
      <c r="MU27" s="89"/>
      <c r="MV27" s="89"/>
      <c r="MW27" s="89"/>
      <c r="MX27" s="89"/>
      <c r="MY27" s="89"/>
      <c r="MZ27" s="89"/>
      <c r="NA27" s="89"/>
      <c r="NB27" s="89"/>
      <c r="NC27" s="89"/>
      <c r="ND27" s="89"/>
      <c r="NE27" s="89"/>
      <c r="NF27" s="89"/>
      <c r="NG27" s="89"/>
      <c r="NH27" s="89"/>
      <c r="NI27" s="89"/>
      <c r="NJ27" s="89"/>
      <c r="NK27" s="89"/>
      <c r="NL27" s="89"/>
      <c r="NM27" s="89"/>
      <c r="NN27" s="89"/>
      <c r="NO27" s="89"/>
      <c r="NP27" s="89"/>
      <c r="NQ27" s="89"/>
      <c r="NR27" s="89"/>
      <c r="NS27" s="89"/>
      <c r="NT27" s="89"/>
      <c r="NU27" s="89"/>
      <c r="NV27" s="89"/>
      <c r="NW27" s="89"/>
      <c r="NX27" s="89"/>
      <c r="NY27" s="89"/>
      <c r="NZ27" s="89"/>
      <c r="OA27" s="89"/>
      <c r="OB27" s="89"/>
      <c r="OC27" s="89"/>
      <c r="OD27" s="89"/>
      <c r="OE27" s="89"/>
      <c r="OF27" s="89"/>
      <c r="OG27" s="89"/>
      <c r="OH27" s="89"/>
      <c r="OI27" s="89"/>
      <c r="OJ27" s="89"/>
      <c r="OK27" s="89"/>
      <c r="OL27" s="89"/>
      <c r="OM27" s="89"/>
      <c r="ON27" s="89"/>
      <c r="OO27" s="89"/>
      <c r="OP27" s="89"/>
      <c r="OQ27" s="89"/>
      <c r="OR27" s="89"/>
      <c r="OS27" s="89"/>
      <c r="OT27" s="89"/>
      <c r="OU27" s="89"/>
      <c r="OV27" s="89"/>
      <c r="OW27" s="89"/>
      <c r="OX27" s="89"/>
      <c r="OY27" s="89"/>
      <c r="OZ27" s="89"/>
      <c r="PA27" s="89"/>
      <c r="PB27" s="89"/>
      <c r="PC27" s="89"/>
      <c r="PD27" s="89"/>
      <c r="PE27" s="89"/>
      <c r="PF27" s="89"/>
      <c r="PG27" s="89"/>
      <c r="PH27" s="89"/>
      <c r="PI27" s="89"/>
      <c r="PJ27" s="89"/>
      <c r="PK27" s="89"/>
      <c r="PL27" s="89"/>
      <c r="PM27" s="89"/>
      <c r="PN27" s="89"/>
      <c r="PO27" s="89"/>
      <c r="PP27" s="89"/>
      <c r="PQ27" s="89"/>
      <c r="PR27" s="89"/>
      <c r="PS27" s="89"/>
      <c r="PT27" s="89"/>
      <c r="PU27" s="89"/>
      <c r="PV27" s="89"/>
      <c r="PW27" s="89"/>
      <c r="PX27" s="89"/>
      <c r="PY27" s="89"/>
      <c r="PZ27" s="89"/>
      <c r="QA27" s="89"/>
      <c r="QB27" s="89"/>
      <c r="QC27" s="89"/>
      <c r="QD27" s="89"/>
      <c r="QE27" s="89"/>
      <c r="QF27" s="89"/>
      <c r="QG27" s="89"/>
      <c r="QH27" s="89"/>
      <c r="QI27" s="89"/>
      <c r="QJ27" s="89"/>
      <c r="QK27" s="89"/>
      <c r="QL27" s="89"/>
      <c r="QM27" s="89"/>
      <c r="QN27" s="89"/>
      <c r="QO27" s="89"/>
      <c r="QP27" s="89"/>
      <c r="QQ27" s="89"/>
      <c r="QR27" s="89"/>
      <c r="QS27" s="89"/>
      <c r="QT27" s="89"/>
      <c r="QU27" s="89"/>
      <c r="QV27" s="89"/>
      <c r="QW27" s="89"/>
      <c r="QX27" s="89"/>
      <c r="QY27" s="89"/>
      <c r="QZ27" s="89"/>
      <c r="RA27" s="89"/>
      <c r="RB27" s="89"/>
      <c r="RC27" s="89"/>
      <c r="RD27" s="89"/>
      <c r="RE27" s="89"/>
      <c r="RF27" s="89"/>
      <c r="RG27" s="89"/>
      <c r="RH27" s="89"/>
      <c r="RI27" s="89"/>
      <c r="RJ27" s="89"/>
      <c r="RK27" s="89"/>
      <c r="RL27" s="89"/>
      <c r="RM27" s="89"/>
      <c r="RN27" s="89"/>
      <c r="RO27" s="89"/>
      <c r="RP27" s="89"/>
      <c r="RQ27" s="89"/>
      <c r="RR27" s="89"/>
      <c r="RS27" s="89"/>
      <c r="RT27" s="89"/>
      <c r="RU27" s="89"/>
      <c r="RV27" s="89"/>
      <c r="RW27" s="89"/>
      <c r="RX27" s="89"/>
      <c r="RY27" s="89"/>
      <c r="RZ27" s="89"/>
      <c r="SA27" s="89"/>
      <c r="SB27" s="89"/>
      <c r="SC27" s="89"/>
      <c r="SD27" s="89"/>
      <c r="SE27" s="89"/>
      <c r="SF27" s="89"/>
      <c r="SG27" s="89"/>
      <c r="SH27" s="89"/>
      <c r="SI27" s="89"/>
      <c r="SJ27" s="89"/>
      <c r="SK27" s="89"/>
      <c r="SL27" s="89"/>
      <c r="SM27" s="89"/>
      <c r="SN27" s="89"/>
      <c r="SO27" s="89"/>
      <c r="SP27" s="89"/>
      <c r="SQ27" s="89"/>
      <c r="SR27" s="89"/>
      <c r="SS27" s="89"/>
      <c r="ST27" s="89"/>
      <c r="SU27" s="89"/>
      <c r="SV27" s="89"/>
      <c r="SW27" s="89"/>
      <c r="SX27" s="89"/>
      <c r="SY27" s="89"/>
      <c r="SZ27" s="89"/>
      <c r="TA27" s="89"/>
      <c r="TB27" s="89"/>
      <c r="TC27" s="89"/>
      <c r="TD27" s="89"/>
      <c r="TE27" s="89"/>
      <c r="TF27" s="89"/>
      <c r="TG27" s="89"/>
      <c r="TH27" s="89"/>
      <c r="TI27" s="89"/>
      <c r="TJ27" s="89"/>
      <c r="TK27" s="89"/>
      <c r="TL27" s="89"/>
      <c r="TM27" s="89"/>
      <c r="TN27" s="89"/>
      <c r="TO27" s="89"/>
      <c r="TP27" s="89"/>
      <c r="TQ27" s="89"/>
      <c r="TR27" s="89"/>
      <c r="TS27" s="89"/>
      <c r="TT27" s="89"/>
      <c r="TU27" s="89"/>
      <c r="TV27" s="89"/>
      <c r="TW27" s="89"/>
      <c r="TX27" s="89"/>
      <c r="TY27" s="89"/>
      <c r="TZ27" s="89"/>
      <c r="UA27" s="89"/>
      <c r="UB27" s="89"/>
      <c r="UC27" s="89"/>
      <c r="UD27" s="89"/>
      <c r="UE27" s="89"/>
      <c r="UF27" s="89"/>
      <c r="UG27" s="89"/>
      <c r="UH27" s="89"/>
      <c r="UI27" s="89"/>
      <c r="UJ27" s="89"/>
      <c r="UK27" s="89"/>
      <c r="UL27" s="89"/>
      <c r="UM27" s="89"/>
      <c r="UN27" s="89"/>
      <c r="UO27" s="89"/>
      <c r="UP27" s="89"/>
      <c r="UQ27" s="89"/>
      <c r="UR27" s="89"/>
      <c r="US27" s="89"/>
      <c r="UT27" s="89"/>
      <c r="UU27" s="89"/>
      <c r="UV27" s="89"/>
      <c r="UW27" s="89"/>
      <c r="UX27" s="89"/>
      <c r="UY27" s="89"/>
      <c r="UZ27" s="89"/>
      <c r="VA27" s="89"/>
      <c r="VB27" s="89"/>
      <c r="VC27" s="89"/>
      <c r="VD27" s="89"/>
      <c r="VE27" s="89"/>
      <c r="VF27" s="89"/>
      <c r="VG27" s="89"/>
      <c r="VH27" s="89"/>
      <c r="VI27" s="89"/>
      <c r="VJ27" s="89"/>
      <c r="VK27" s="89"/>
      <c r="VL27" s="89"/>
      <c r="VM27" s="89"/>
      <c r="VN27" s="89"/>
      <c r="VO27" s="89"/>
      <c r="VP27" s="89"/>
      <c r="VQ27" s="89"/>
      <c r="VR27" s="89"/>
      <c r="VS27" s="89"/>
      <c r="VT27" s="89"/>
      <c r="VU27" s="89"/>
      <c r="VV27" s="89"/>
      <c r="VW27" s="89"/>
      <c r="VX27" s="89"/>
      <c r="VY27" s="89"/>
      <c r="VZ27" s="89"/>
      <c r="WA27" s="89"/>
      <c r="WB27" s="89"/>
      <c r="WC27" s="89"/>
      <c r="WD27" s="89"/>
      <c r="WE27" s="89"/>
      <c r="WF27" s="89"/>
      <c r="WG27" s="89"/>
      <c r="WH27" s="89"/>
      <c r="WI27" s="89"/>
      <c r="WJ27" s="89"/>
      <c r="WK27" s="89"/>
      <c r="WL27" s="89"/>
      <c r="WM27" s="89"/>
      <c r="WN27" s="89"/>
      <c r="WO27" s="89"/>
      <c r="WP27" s="89"/>
      <c r="WQ27" s="89"/>
      <c r="WR27" s="89"/>
      <c r="WS27" s="89"/>
      <c r="WT27" s="89"/>
      <c r="WU27" s="89"/>
      <c r="WV27" s="89"/>
      <c r="WW27" s="89"/>
      <c r="WX27" s="89"/>
      <c r="WY27" s="89"/>
      <c r="WZ27" s="89"/>
      <c r="XA27" s="89"/>
      <c r="XB27" s="89"/>
      <c r="XC27" s="89"/>
      <c r="XD27" s="89"/>
      <c r="XE27" s="89"/>
      <c r="XF27" s="89"/>
      <c r="XG27" s="89"/>
      <c r="XH27" s="89"/>
      <c r="XI27" s="89"/>
      <c r="XJ27" s="89"/>
      <c r="XK27" s="89"/>
      <c r="XL27" s="89"/>
      <c r="XM27" s="89"/>
      <c r="XN27" s="89"/>
      <c r="XO27" s="89"/>
      <c r="XP27" s="89"/>
      <c r="XQ27" s="89"/>
      <c r="XR27" s="89"/>
      <c r="XS27" s="89"/>
      <c r="XT27" s="89"/>
      <c r="XU27" s="89"/>
      <c r="XV27" s="89"/>
      <c r="XW27" s="89"/>
      <c r="XX27" s="89"/>
      <c r="XY27" s="89"/>
      <c r="XZ27" s="89"/>
      <c r="YA27" s="89"/>
      <c r="YB27" s="89"/>
      <c r="YC27" s="89"/>
      <c r="YD27" s="89"/>
      <c r="YE27" s="89"/>
      <c r="YF27" s="89"/>
      <c r="YG27" s="89"/>
      <c r="YH27" s="89"/>
      <c r="YI27" s="89"/>
      <c r="YJ27" s="89"/>
      <c r="YK27" s="89"/>
      <c r="YL27" s="89"/>
      <c r="YM27" s="89"/>
      <c r="YN27" s="89"/>
      <c r="YO27" s="89"/>
      <c r="YP27" s="89"/>
      <c r="YQ27" s="89"/>
      <c r="YR27" s="89"/>
      <c r="YS27" s="89"/>
      <c r="YT27" s="89"/>
      <c r="YU27" s="89"/>
      <c r="YV27" s="89"/>
      <c r="YW27" s="89"/>
      <c r="YX27" s="89"/>
      <c r="YY27" s="89"/>
      <c r="YZ27" s="89"/>
      <c r="ZA27" s="89"/>
      <c r="ZB27" s="89"/>
      <c r="ZC27" s="89"/>
      <c r="ZD27" s="89"/>
      <c r="ZE27" s="89"/>
      <c r="ZF27" s="89"/>
      <c r="ZG27" s="89"/>
      <c r="ZH27" s="89"/>
      <c r="ZI27" s="89"/>
      <c r="ZJ27" s="89"/>
      <c r="ZK27" s="89"/>
      <c r="ZL27" s="89"/>
      <c r="ZM27" s="89"/>
      <c r="ZN27" s="89"/>
      <c r="ZO27" s="89"/>
      <c r="ZP27" s="89"/>
      <c r="ZQ27" s="89"/>
      <c r="ZR27" s="89"/>
      <c r="ZS27" s="89"/>
      <c r="ZT27" s="89"/>
      <c r="ZU27" s="89"/>
      <c r="ZV27" s="89"/>
      <c r="ZW27" s="89"/>
      <c r="ZX27" s="89"/>
      <c r="ZY27" s="89"/>
      <c r="ZZ27" s="89"/>
      <c r="AAA27" s="89"/>
      <c r="AAB27" s="89"/>
      <c r="AAC27" s="89"/>
      <c r="AAD27" s="89"/>
      <c r="AAE27" s="89"/>
      <c r="AAF27" s="89"/>
      <c r="AAG27" s="89"/>
      <c r="AAH27" s="89"/>
      <c r="AAI27" s="89"/>
      <c r="AAJ27" s="89"/>
      <c r="AAK27" s="89"/>
      <c r="AAL27" s="89"/>
      <c r="AAM27" s="89"/>
      <c r="AAN27" s="89"/>
      <c r="AAO27" s="89"/>
      <c r="AAP27" s="89"/>
      <c r="AAQ27" s="89"/>
      <c r="AAR27" s="89"/>
      <c r="AAS27" s="89"/>
      <c r="AAT27" s="89"/>
      <c r="AAU27" s="89"/>
      <c r="AAV27" s="89"/>
      <c r="AAW27" s="89"/>
      <c r="AAX27" s="89"/>
      <c r="AAY27" s="89"/>
      <c r="AAZ27" s="89"/>
      <c r="ABA27" s="89"/>
      <c r="ABB27" s="89"/>
      <c r="ABC27" s="89"/>
      <c r="ABD27" s="89"/>
      <c r="ABE27" s="89"/>
      <c r="ABF27" s="89"/>
      <c r="ABG27" s="89"/>
      <c r="ABH27" s="89"/>
      <c r="ABI27" s="89"/>
      <c r="ABJ27" s="89"/>
      <c r="ABK27" s="89"/>
      <c r="ABL27" s="89"/>
      <c r="ABM27" s="89"/>
      <c r="ABN27" s="89"/>
      <c r="ABO27" s="89"/>
      <c r="ABP27" s="89"/>
      <c r="ABQ27" s="89"/>
      <c r="ABR27" s="89"/>
      <c r="ABS27" s="89"/>
      <c r="ABT27" s="89"/>
      <c r="ABU27" s="89"/>
      <c r="ABV27" s="89"/>
      <c r="ABW27" s="89"/>
      <c r="ABX27" s="89"/>
      <c r="ABY27" s="89"/>
      <c r="ABZ27" s="89"/>
      <c r="ACA27" s="89"/>
      <c r="ACB27" s="89"/>
      <c r="ACC27" s="89"/>
      <c r="ACD27" s="89"/>
      <c r="ACE27" s="89"/>
      <c r="ACF27" s="89"/>
      <c r="ACG27" s="89"/>
      <c r="ACH27" s="89"/>
      <c r="ACI27" s="89"/>
      <c r="ACJ27" s="89"/>
      <c r="ACK27" s="89"/>
      <c r="ACL27" s="89"/>
      <c r="ACM27" s="89"/>
      <c r="ACN27" s="89"/>
      <c r="ACO27" s="89"/>
      <c r="ACP27" s="89"/>
      <c r="ACQ27" s="89"/>
      <c r="ACR27" s="89"/>
      <c r="ACS27" s="89"/>
      <c r="ACT27" s="89"/>
      <c r="ACU27" s="89"/>
      <c r="ACV27" s="89"/>
      <c r="ACW27" s="89"/>
      <c r="ACX27" s="89"/>
      <c r="ACY27" s="89"/>
      <c r="ACZ27" s="89"/>
      <c r="ADA27" s="89"/>
      <c r="ADB27" s="89"/>
      <c r="ADC27" s="89"/>
      <c r="ADD27" s="89"/>
      <c r="ADE27" s="89"/>
      <c r="ADF27" s="89"/>
      <c r="ADG27" s="89"/>
      <c r="ADH27" s="89"/>
      <c r="ADI27" s="89"/>
      <c r="ADJ27" s="89"/>
      <c r="ADK27" s="89"/>
      <c r="ADL27" s="89"/>
      <c r="ADM27" s="89"/>
      <c r="ADN27" s="89"/>
      <c r="ADO27" s="89"/>
      <c r="ADP27" s="89"/>
      <c r="ADQ27" s="89"/>
      <c r="ADR27" s="89"/>
      <c r="ADS27" s="89"/>
      <c r="ADT27" s="89"/>
      <c r="ADU27" s="89"/>
      <c r="ADV27" s="89"/>
      <c r="ADW27" s="89"/>
      <c r="ADX27" s="89"/>
      <c r="ADY27" s="89"/>
      <c r="ADZ27" s="89"/>
      <c r="AEA27" s="89"/>
      <c r="AEB27" s="89"/>
      <c r="AEC27" s="89"/>
      <c r="AED27" s="89"/>
      <c r="AEE27" s="89"/>
      <c r="AEF27" s="89"/>
      <c r="AEG27" s="89"/>
      <c r="AEH27" s="89"/>
      <c r="AEI27" s="89"/>
      <c r="AEJ27" s="89"/>
      <c r="AEK27" s="89"/>
      <c r="AEL27" s="89"/>
      <c r="AEM27" s="89"/>
      <c r="AEN27" s="89"/>
      <c r="AEO27" s="89"/>
      <c r="AEP27" s="89"/>
      <c r="AEQ27" s="89"/>
      <c r="AER27" s="89"/>
      <c r="AES27" s="89"/>
      <c r="AET27" s="89"/>
      <c r="AEU27" s="89"/>
      <c r="AEV27" s="89"/>
      <c r="AEW27" s="89"/>
      <c r="AEX27" s="89"/>
      <c r="AEY27" s="89"/>
      <c r="AEZ27" s="89"/>
      <c r="AFA27" s="89"/>
      <c r="AFB27" s="89"/>
      <c r="AFC27" s="89"/>
      <c r="AFD27" s="89"/>
      <c r="AFE27" s="89"/>
      <c r="AFF27" s="89"/>
      <c r="AFG27" s="89"/>
      <c r="AFH27" s="89"/>
      <c r="AFI27" s="89"/>
      <c r="AFJ27" s="89"/>
      <c r="AFK27" s="89"/>
      <c r="AFL27" s="89"/>
      <c r="AFM27" s="89"/>
      <c r="AFN27" s="89"/>
      <c r="AFO27" s="89"/>
      <c r="AFP27" s="89"/>
      <c r="AFQ27" s="89"/>
      <c r="AFR27" s="89"/>
      <c r="AFS27" s="89"/>
      <c r="AFT27" s="89"/>
      <c r="AFU27" s="89"/>
      <c r="AFV27" s="89"/>
      <c r="AFW27" s="89"/>
      <c r="AFX27" s="89"/>
      <c r="AFY27" s="89"/>
      <c r="AFZ27" s="89"/>
      <c r="AGA27" s="89"/>
      <c r="AGB27" s="89"/>
      <c r="AGC27" s="89"/>
      <c r="AGD27" s="89"/>
      <c r="AGE27" s="89"/>
      <c r="AGF27" s="89"/>
      <c r="AGG27" s="89"/>
      <c r="AGH27" s="89"/>
      <c r="AGI27" s="89"/>
      <c r="AGJ27" s="89"/>
      <c r="AGK27" s="89"/>
      <c r="AGL27" s="89"/>
      <c r="AGM27" s="89"/>
      <c r="AGN27" s="89"/>
      <c r="AGO27" s="89"/>
      <c r="AGP27" s="89"/>
      <c r="AGQ27" s="89"/>
      <c r="AGR27" s="89"/>
      <c r="AGS27" s="89"/>
      <c r="AGT27" s="89"/>
      <c r="AGU27" s="89"/>
      <c r="AGV27" s="89"/>
      <c r="AGW27" s="89"/>
      <c r="AGX27" s="89"/>
      <c r="AGY27" s="89"/>
      <c r="AGZ27" s="89"/>
      <c r="AHA27" s="89"/>
      <c r="AHB27" s="89"/>
      <c r="AHC27" s="89"/>
      <c r="AHD27" s="89"/>
      <c r="AHE27" s="89"/>
      <c r="AHF27" s="89"/>
      <c r="AHG27" s="89"/>
      <c r="AHH27" s="89"/>
      <c r="AHI27" s="89"/>
      <c r="AHJ27" s="89"/>
      <c r="AHK27" s="89"/>
      <c r="AHL27" s="89"/>
      <c r="AHM27" s="89"/>
      <c r="AHN27" s="89"/>
      <c r="AHO27" s="89"/>
      <c r="AHP27" s="89"/>
      <c r="AHQ27" s="89"/>
      <c r="AHR27" s="89"/>
      <c r="AHS27" s="89"/>
      <c r="AHT27" s="89"/>
      <c r="AHU27" s="89"/>
      <c r="AHV27" s="89"/>
      <c r="AHW27" s="89"/>
      <c r="AHX27" s="89"/>
      <c r="AHY27" s="89"/>
      <c r="AHZ27" s="89"/>
      <c r="AIA27" s="89"/>
      <c r="AIB27" s="89"/>
      <c r="AIC27" s="89"/>
      <c r="AID27" s="89"/>
      <c r="AIE27" s="89"/>
      <c r="AIF27" s="89"/>
      <c r="AIG27" s="89"/>
      <c r="AIH27" s="89"/>
      <c r="AII27" s="89"/>
      <c r="AIJ27" s="89"/>
      <c r="AIK27" s="89"/>
      <c r="AIL27" s="89"/>
      <c r="AIM27" s="89"/>
      <c r="AIN27" s="89"/>
      <c r="AIO27" s="89"/>
      <c r="AIP27" s="89"/>
      <c r="AIQ27" s="89"/>
      <c r="AIR27" s="89"/>
      <c r="AIS27" s="89"/>
      <c r="AIT27" s="89"/>
      <c r="AIU27" s="89"/>
      <c r="AIV27" s="89"/>
      <c r="AIW27" s="89"/>
      <c r="AIX27" s="89"/>
      <c r="AIY27" s="89"/>
      <c r="AIZ27" s="89"/>
      <c r="AJA27" s="89"/>
      <c r="AJB27" s="89"/>
      <c r="AJC27" s="89"/>
      <c r="AJD27" s="89"/>
      <c r="AJE27" s="89"/>
      <c r="AJF27" s="89"/>
      <c r="AJG27" s="89"/>
      <c r="AJH27" s="89"/>
      <c r="AJI27" s="89"/>
      <c r="AJJ27" s="89"/>
      <c r="AJK27" s="89"/>
      <c r="AJL27" s="89"/>
      <c r="AJM27" s="89"/>
      <c r="AJN27" s="89"/>
      <c r="AJO27" s="89"/>
      <c r="AJP27" s="89"/>
      <c r="AJQ27" s="89"/>
      <c r="AJR27" s="89"/>
      <c r="AJS27" s="89"/>
      <c r="AJT27" s="89"/>
      <c r="AJU27" s="89"/>
      <c r="AJV27" s="89"/>
      <c r="AJW27" s="89"/>
      <c r="AJX27" s="89"/>
      <c r="AJY27" s="89"/>
      <c r="AJZ27" s="89"/>
      <c r="AKA27" s="89"/>
      <c r="AKB27" s="89"/>
      <c r="AKC27" s="89"/>
      <c r="AKD27" s="89"/>
      <c r="AKE27" s="89"/>
      <c r="AKF27" s="89"/>
      <c r="AKG27" s="89"/>
      <c r="AKH27" s="89"/>
      <c r="AKI27" s="89"/>
      <c r="AKJ27" s="89"/>
      <c r="AKK27" s="89"/>
      <c r="AKL27" s="89"/>
      <c r="AKM27" s="89"/>
      <c r="AKN27" s="89"/>
      <c r="AKO27" s="89"/>
      <c r="AKP27" s="89"/>
      <c r="AKQ27" s="89"/>
      <c r="AKR27" s="89"/>
      <c r="AKS27" s="89"/>
      <c r="AKT27" s="89"/>
      <c r="AKU27" s="89"/>
      <c r="AKV27" s="89"/>
      <c r="AKW27" s="89"/>
      <c r="AKX27" s="89"/>
      <c r="AKY27" s="89"/>
      <c r="AKZ27" s="89"/>
      <c r="ALA27" s="89"/>
      <c r="ALB27" s="89"/>
      <c r="ALC27" s="89"/>
      <c r="ALD27" s="89"/>
      <c r="ALE27" s="89"/>
      <c r="ALF27" s="89"/>
      <c r="ALG27" s="89"/>
      <c r="ALH27" s="89"/>
      <c r="ALI27" s="89"/>
      <c r="ALJ27" s="89"/>
      <c r="ALK27" s="89"/>
      <c r="ALL27" s="89"/>
      <c r="ALM27" s="89"/>
      <c r="ALN27" s="89"/>
      <c r="ALO27" s="89"/>
      <c r="ALP27" s="89"/>
      <c r="ALQ27" s="89"/>
      <c r="ALR27" s="89"/>
      <c r="ALS27" s="89"/>
      <c r="ALT27" s="89"/>
      <c r="ALU27" s="89"/>
      <c r="ALV27" s="89"/>
      <c r="ALW27" s="89"/>
      <c r="ALX27" s="89"/>
      <c r="ALY27" s="89"/>
      <c r="ALZ27" s="89"/>
      <c r="AMA27" s="89"/>
      <c r="AMB27" s="89"/>
      <c r="AMC27" s="89"/>
      <c r="AMD27" s="89"/>
      <c r="AME27" s="89"/>
      <c r="AMF27" s="99"/>
      <c r="AMG27" s="99"/>
      <c r="AMH27" s="99"/>
      <c r="AMI27" s="99"/>
    </row>
    <row r="28" spans="1:1023" x14ac:dyDescent="0.25">
      <c r="A28" s="84" t="s">
        <v>717</v>
      </c>
      <c r="B28" s="25" t="s">
        <v>720</v>
      </c>
      <c r="C28" s="92">
        <v>1</v>
      </c>
      <c r="D28" s="93"/>
      <c r="E28" s="94"/>
      <c r="F28" s="95"/>
      <c r="G28" s="96"/>
      <c r="H28" s="97"/>
      <c r="I28" s="89"/>
      <c r="J28" s="98">
        <f t="shared" si="1"/>
        <v>1</v>
      </c>
      <c r="K28" s="89">
        <v>7219</v>
      </c>
      <c r="L28" s="19">
        <f t="shared" si="2"/>
        <v>7219</v>
      </c>
      <c r="M28" s="25" t="s">
        <v>720</v>
      </c>
      <c r="N28" s="89"/>
      <c r="O28" s="17">
        <v>26317</v>
      </c>
      <c r="P28" s="19">
        <v>4386.1666666666697</v>
      </c>
      <c r="Q28" s="29" t="s">
        <v>715</v>
      </c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  <c r="JC28" s="89"/>
      <c r="JD28" s="89"/>
      <c r="JE28" s="89"/>
      <c r="JF28" s="89"/>
      <c r="JG28" s="89"/>
      <c r="JH28" s="89"/>
      <c r="JI28" s="89"/>
      <c r="JJ28" s="89"/>
      <c r="JK28" s="89"/>
      <c r="JL28" s="89"/>
      <c r="JM28" s="89"/>
      <c r="JN28" s="89"/>
      <c r="JO28" s="89"/>
      <c r="JP28" s="89"/>
      <c r="JQ28" s="89"/>
      <c r="JR28" s="89"/>
      <c r="JS28" s="89"/>
      <c r="JT28" s="89"/>
      <c r="JU28" s="89"/>
      <c r="JV28" s="89"/>
      <c r="JW28" s="89"/>
      <c r="JX28" s="89"/>
      <c r="JY28" s="89"/>
      <c r="JZ28" s="89"/>
      <c r="KA28" s="89"/>
      <c r="KB28" s="89"/>
      <c r="KC28" s="89"/>
      <c r="KD28" s="89"/>
      <c r="KE28" s="89"/>
      <c r="KF28" s="89"/>
      <c r="KG28" s="89"/>
      <c r="KH28" s="89"/>
      <c r="KI28" s="89"/>
      <c r="KJ28" s="89"/>
      <c r="KK28" s="89"/>
      <c r="KL28" s="89"/>
      <c r="KM28" s="89"/>
      <c r="KN28" s="89"/>
      <c r="KO28" s="89"/>
      <c r="KP28" s="89"/>
      <c r="KQ28" s="89"/>
      <c r="KR28" s="89"/>
      <c r="KS28" s="89"/>
      <c r="KT28" s="89"/>
      <c r="KU28" s="89"/>
      <c r="KV28" s="89"/>
      <c r="KW28" s="89"/>
      <c r="KX28" s="89"/>
      <c r="KY28" s="89"/>
      <c r="KZ28" s="89"/>
      <c r="LA28" s="89"/>
      <c r="LB28" s="89"/>
      <c r="LC28" s="89"/>
      <c r="LD28" s="89"/>
      <c r="LE28" s="89"/>
      <c r="LF28" s="89"/>
      <c r="LG28" s="89"/>
      <c r="LH28" s="89"/>
      <c r="LI28" s="89"/>
      <c r="LJ28" s="89"/>
      <c r="LK28" s="89"/>
      <c r="LL28" s="89"/>
      <c r="LM28" s="89"/>
      <c r="LN28" s="89"/>
      <c r="LO28" s="89"/>
      <c r="LP28" s="89"/>
      <c r="LQ28" s="89"/>
      <c r="LR28" s="89"/>
      <c r="LS28" s="89"/>
      <c r="LT28" s="89"/>
      <c r="LU28" s="89"/>
      <c r="LV28" s="89"/>
      <c r="LW28" s="89"/>
      <c r="LX28" s="89"/>
      <c r="LY28" s="89"/>
      <c r="LZ28" s="89"/>
      <c r="MA28" s="89"/>
      <c r="MB28" s="89"/>
      <c r="MC28" s="89"/>
      <c r="MD28" s="89"/>
      <c r="ME28" s="89"/>
      <c r="MF28" s="89"/>
      <c r="MG28" s="89"/>
      <c r="MH28" s="89"/>
      <c r="MI28" s="89"/>
      <c r="MJ28" s="89"/>
      <c r="MK28" s="89"/>
      <c r="ML28" s="89"/>
      <c r="MM28" s="89"/>
      <c r="MN28" s="89"/>
      <c r="MO28" s="89"/>
      <c r="MP28" s="89"/>
      <c r="MQ28" s="89"/>
      <c r="MR28" s="89"/>
      <c r="MS28" s="89"/>
      <c r="MT28" s="89"/>
      <c r="MU28" s="89"/>
      <c r="MV28" s="89"/>
      <c r="MW28" s="89"/>
      <c r="MX28" s="89"/>
      <c r="MY28" s="89"/>
      <c r="MZ28" s="89"/>
      <c r="NA28" s="89"/>
      <c r="NB28" s="89"/>
      <c r="NC28" s="89"/>
      <c r="ND28" s="89"/>
      <c r="NE28" s="89"/>
      <c r="NF28" s="89"/>
      <c r="NG28" s="89"/>
      <c r="NH28" s="89"/>
      <c r="NI28" s="89"/>
      <c r="NJ28" s="89"/>
      <c r="NK28" s="89"/>
      <c r="NL28" s="89"/>
      <c r="NM28" s="89"/>
      <c r="NN28" s="89"/>
      <c r="NO28" s="89"/>
      <c r="NP28" s="89"/>
      <c r="NQ28" s="89"/>
      <c r="NR28" s="89"/>
      <c r="NS28" s="89"/>
      <c r="NT28" s="89"/>
      <c r="NU28" s="89"/>
      <c r="NV28" s="89"/>
      <c r="NW28" s="89"/>
      <c r="NX28" s="89"/>
      <c r="NY28" s="89"/>
      <c r="NZ28" s="89"/>
      <c r="OA28" s="89"/>
      <c r="OB28" s="89"/>
      <c r="OC28" s="89"/>
      <c r="OD28" s="89"/>
      <c r="OE28" s="89"/>
      <c r="OF28" s="89"/>
      <c r="OG28" s="89"/>
      <c r="OH28" s="89"/>
      <c r="OI28" s="89"/>
      <c r="OJ28" s="89"/>
      <c r="OK28" s="89"/>
      <c r="OL28" s="89"/>
      <c r="OM28" s="89"/>
      <c r="ON28" s="89"/>
      <c r="OO28" s="89"/>
      <c r="OP28" s="89"/>
      <c r="OQ28" s="89"/>
      <c r="OR28" s="89"/>
      <c r="OS28" s="89"/>
      <c r="OT28" s="89"/>
      <c r="OU28" s="89"/>
      <c r="OV28" s="89"/>
      <c r="OW28" s="89"/>
      <c r="OX28" s="89"/>
      <c r="OY28" s="89"/>
      <c r="OZ28" s="89"/>
      <c r="PA28" s="89"/>
      <c r="PB28" s="89"/>
      <c r="PC28" s="89"/>
      <c r="PD28" s="89"/>
      <c r="PE28" s="89"/>
      <c r="PF28" s="89"/>
      <c r="PG28" s="89"/>
      <c r="PH28" s="89"/>
      <c r="PI28" s="89"/>
      <c r="PJ28" s="89"/>
      <c r="PK28" s="89"/>
      <c r="PL28" s="89"/>
      <c r="PM28" s="89"/>
      <c r="PN28" s="89"/>
      <c r="PO28" s="89"/>
      <c r="PP28" s="89"/>
      <c r="PQ28" s="89"/>
      <c r="PR28" s="89"/>
      <c r="PS28" s="89"/>
      <c r="PT28" s="89"/>
      <c r="PU28" s="89"/>
      <c r="PV28" s="89"/>
      <c r="PW28" s="89"/>
      <c r="PX28" s="89"/>
      <c r="PY28" s="89"/>
      <c r="PZ28" s="89"/>
      <c r="QA28" s="89"/>
      <c r="QB28" s="89"/>
      <c r="QC28" s="89"/>
      <c r="QD28" s="89"/>
      <c r="QE28" s="89"/>
      <c r="QF28" s="89"/>
      <c r="QG28" s="89"/>
      <c r="QH28" s="89"/>
      <c r="QI28" s="89"/>
      <c r="QJ28" s="89"/>
      <c r="QK28" s="89"/>
      <c r="QL28" s="89"/>
      <c r="QM28" s="89"/>
      <c r="QN28" s="89"/>
      <c r="QO28" s="89"/>
      <c r="QP28" s="89"/>
      <c r="QQ28" s="89"/>
      <c r="QR28" s="89"/>
      <c r="QS28" s="89"/>
      <c r="QT28" s="89"/>
      <c r="QU28" s="89"/>
      <c r="QV28" s="89"/>
      <c r="QW28" s="89"/>
      <c r="QX28" s="89"/>
      <c r="QY28" s="89"/>
      <c r="QZ28" s="89"/>
      <c r="RA28" s="89"/>
      <c r="RB28" s="89"/>
      <c r="RC28" s="89"/>
      <c r="RD28" s="89"/>
      <c r="RE28" s="89"/>
      <c r="RF28" s="89"/>
      <c r="RG28" s="89"/>
      <c r="RH28" s="89"/>
      <c r="RI28" s="89"/>
      <c r="RJ28" s="89"/>
      <c r="RK28" s="89"/>
      <c r="RL28" s="89"/>
      <c r="RM28" s="89"/>
      <c r="RN28" s="89"/>
      <c r="RO28" s="89"/>
      <c r="RP28" s="89"/>
      <c r="RQ28" s="89"/>
      <c r="RR28" s="89"/>
      <c r="RS28" s="89"/>
      <c r="RT28" s="89"/>
      <c r="RU28" s="89"/>
      <c r="RV28" s="89"/>
      <c r="RW28" s="89"/>
      <c r="RX28" s="89"/>
      <c r="RY28" s="89"/>
      <c r="RZ28" s="89"/>
      <c r="SA28" s="89"/>
      <c r="SB28" s="89"/>
      <c r="SC28" s="89"/>
      <c r="SD28" s="89"/>
      <c r="SE28" s="89"/>
      <c r="SF28" s="89"/>
      <c r="SG28" s="89"/>
      <c r="SH28" s="89"/>
      <c r="SI28" s="89"/>
      <c r="SJ28" s="89"/>
      <c r="SK28" s="89"/>
      <c r="SL28" s="89"/>
      <c r="SM28" s="89"/>
      <c r="SN28" s="89"/>
      <c r="SO28" s="89"/>
      <c r="SP28" s="89"/>
      <c r="SQ28" s="89"/>
      <c r="SR28" s="89"/>
      <c r="SS28" s="89"/>
      <c r="ST28" s="89"/>
      <c r="SU28" s="89"/>
      <c r="SV28" s="89"/>
      <c r="SW28" s="89"/>
      <c r="SX28" s="89"/>
      <c r="SY28" s="89"/>
      <c r="SZ28" s="89"/>
      <c r="TA28" s="89"/>
      <c r="TB28" s="89"/>
      <c r="TC28" s="89"/>
      <c r="TD28" s="89"/>
      <c r="TE28" s="89"/>
      <c r="TF28" s="89"/>
      <c r="TG28" s="89"/>
      <c r="TH28" s="89"/>
      <c r="TI28" s="89"/>
      <c r="TJ28" s="89"/>
      <c r="TK28" s="89"/>
      <c r="TL28" s="89"/>
      <c r="TM28" s="89"/>
      <c r="TN28" s="89"/>
      <c r="TO28" s="89"/>
      <c r="TP28" s="89"/>
      <c r="TQ28" s="89"/>
      <c r="TR28" s="89"/>
      <c r="TS28" s="89"/>
      <c r="TT28" s="89"/>
      <c r="TU28" s="89"/>
      <c r="TV28" s="89"/>
      <c r="TW28" s="89"/>
      <c r="TX28" s="89"/>
      <c r="TY28" s="89"/>
      <c r="TZ28" s="89"/>
      <c r="UA28" s="89"/>
      <c r="UB28" s="89"/>
      <c r="UC28" s="89"/>
      <c r="UD28" s="89"/>
      <c r="UE28" s="89"/>
      <c r="UF28" s="89"/>
      <c r="UG28" s="89"/>
      <c r="UH28" s="89"/>
      <c r="UI28" s="89"/>
      <c r="UJ28" s="89"/>
      <c r="UK28" s="89"/>
      <c r="UL28" s="89"/>
      <c r="UM28" s="89"/>
      <c r="UN28" s="89"/>
      <c r="UO28" s="89"/>
      <c r="UP28" s="89"/>
      <c r="UQ28" s="89"/>
      <c r="UR28" s="89"/>
      <c r="US28" s="89"/>
      <c r="UT28" s="89"/>
      <c r="UU28" s="89"/>
      <c r="UV28" s="89"/>
      <c r="UW28" s="89"/>
      <c r="UX28" s="89"/>
      <c r="UY28" s="89"/>
      <c r="UZ28" s="89"/>
      <c r="VA28" s="89"/>
      <c r="VB28" s="89"/>
      <c r="VC28" s="89"/>
      <c r="VD28" s="89"/>
      <c r="VE28" s="89"/>
      <c r="VF28" s="89"/>
      <c r="VG28" s="89"/>
      <c r="VH28" s="89"/>
      <c r="VI28" s="89"/>
      <c r="VJ28" s="89"/>
      <c r="VK28" s="89"/>
      <c r="VL28" s="89"/>
      <c r="VM28" s="89"/>
      <c r="VN28" s="89"/>
      <c r="VO28" s="89"/>
      <c r="VP28" s="89"/>
      <c r="VQ28" s="89"/>
      <c r="VR28" s="89"/>
      <c r="VS28" s="89"/>
      <c r="VT28" s="89"/>
      <c r="VU28" s="89"/>
      <c r="VV28" s="89"/>
      <c r="VW28" s="89"/>
      <c r="VX28" s="89"/>
      <c r="VY28" s="89"/>
      <c r="VZ28" s="89"/>
      <c r="WA28" s="89"/>
      <c r="WB28" s="89"/>
      <c r="WC28" s="89"/>
      <c r="WD28" s="89"/>
      <c r="WE28" s="89"/>
      <c r="WF28" s="89"/>
      <c r="WG28" s="89"/>
      <c r="WH28" s="89"/>
      <c r="WI28" s="89"/>
      <c r="WJ28" s="89"/>
      <c r="WK28" s="89"/>
      <c r="WL28" s="89"/>
      <c r="WM28" s="89"/>
      <c r="WN28" s="89"/>
      <c r="WO28" s="89"/>
      <c r="WP28" s="89"/>
      <c r="WQ28" s="89"/>
      <c r="WR28" s="89"/>
      <c r="WS28" s="89"/>
      <c r="WT28" s="89"/>
      <c r="WU28" s="89"/>
      <c r="WV28" s="89"/>
      <c r="WW28" s="89"/>
      <c r="WX28" s="89"/>
      <c r="WY28" s="89"/>
      <c r="WZ28" s="89"/>
      <c r="XA28" s="89"/>
      <c r="XB28" s="89"/>
      <c r="XC28" s="89"/>
      <c r="XD28" s="89"/>
      <c r="XE28" s="89"/>
      <c r="XF28" s="89"/>
      <c r="XG28" s="89"/>
      <c r="XH28" s="89"/>
      <c r="XI28" s="89"/>
      <c r="XJ28" s="89"/>
      <c r="XK28" s="89"/>
      <c r="XL28" s="89"/>
      <c r="XM28" s="89"/>
      <c r="XN28" s="89"/>
      <c r="XO28" s="89"/>
      <c r="XP28" s="89"/>
      <c r="XQ28" s="89"/>
      <c r="XR28" s="89"/>
      <c r="XS28" s="89"/>
      <c r="XT28" s="89"/>
      <c r="XU28" s="89"/>
      <c r="XV28" s="89"/>
      <c r="XW28" s="89"/>
      <c r="XX28" s="89"/>
      <c r="XY28" s="89"/>
      <c r="XZ28" s="89"/>
      <c r="YA28" s="89"/>
      <c r="YB28" s="89"/>
      <c r="YC28" s="89"/>
      <c r="YD28" s="89"/>
      <c r="YE28" s="89"/>
      <c r="YF28" s="89"/>
      <c r="YG28" s="89"/>
      <c r="YH28" s="89"/>
      <c r="YI28" s="89"/>
      <c r="YJ28" s="89"/>
      <c r="YK28" s="89"/>
      <c r="YL28" s="89"/>
      <c r="YM28" s="89"/>
      <c r="YN28" s="89"/>
      <c r="YO28" s="89"/>
      <c r="YP28" s="89"/>
      <c r="YQ28" s="89"/>
      <c r="YR28" s="89"/>
      <c r="YS28" s="89"/>
      <c r="YT28" s="89"/>
      <c r="YU28" s="89"/>
      <c r="YV28" s="89"/>
      <c r="YW28" s="89"/>
      <c r="YX28" s="89"/>
      <c r="YY28" s="89"/>
      <c r="YZ28" s="89"/>
      <c r="ZA28" s="89"/>
      <c r="ZB28" s="89"/>
      <c r="ZC28" s="89"/>
      <c r="ZD28" s="89"/>
      <c r="ZE28" s="89"/>
      <c r="ZF28" s="89"/>
      <c r="ZG28" s="89"/>
      <c r="ZH28" s="89"/>
      <c r="ZI28" s="89"/>
      <c r="ZJ28" s="89"/>
      <c r="ZK28" s="89"/>
      <c r="ZL28" s="89"/>
      <c r="ZM28" s="89"/>
      <c r="ZN28" s="89"/>
      <c r="ZO28" s="89"/>
      <c r="ZP28" s="89"/>
      <c r="ZQ28" s="89"/>
      <c r="ZR28" s="89"/>
      <c r="ZS28" s="89"/>
      <c r="ZT28" s="89"/>
      <c r="ZU28" s="89"/>
      <c r="ZV28" s="89"/>
      <c r="ZW28" s="89"/>
      <c r="ZX28" s="89"/>
      <c r="ZY28" s="89"/>
      <c r="ZZ28" s="89"/>
      <c r="AAA28" s="89"/>
      <c r="AAB28" s="89"/>
      <c r="AAC28" s="89"/>
      <c r="AAD28" s="89"/>
      <c r="AAE28" s="89"/>
      <c r="AAF28" s="89"/>
      <c r="AAG28" s="89"/>
      <c r="AAH28" s="89"/>
      <c r="AAI28" s="89"/>
      <c r="AAJ28" s="89"/>
      <c r="AAK28" s="89"/>
      <c r="AAL28" s="89"/>
      <c r="AAM28" s="89"/>
      <c r="AAN28" s="89"/>
      <c r="AAO28" s="89"/>
      <c r="AAP28" s="89"/>
      <c r="AAQ28" s="89"/>
      <c r="AAR28" s="89"/>
      <c r="AAS28" s="89"/>
      <c r="AAT28" s="89"/>
      <c r="AAU28" s="89"/>
      <c r="AAV28" s="89"/>
      <c r="AAW28" s="89"/>
      <c r="AAX28" s="89"/>
      <c r="AAY28" s="89"/>
      <c r="AAZ28" s="89"/>
      <c r="ABA28" s="89"/>
      <c r="ABB28" s="89"/>
      <c r="ABC28" s="89"/>
      <c r="ABD28" s="89"/>
      <c r="ABE28" s="89"/>
      <c r="ABF28" s="89"/>
      <c r="ABG28" s="89"/>
      <c r="ABH28" s="89"/>
      <c r="ABI28" s="89"/>
      <c r="ABJ28" s="89"/>
      <c r="ABK28" s="89"/>
      <c r="ABL28" s="89"/>
      <c r="ABM28" s="89"/>
      <c r="ABN28" s="89"/>
      <c r="ABO28" s="89"/>
      <c r="ABP28" s="89"/>
      <c r="ABQ28" s="89"/>
      <c r="ABR28" s="89"/>
      <c r="ABS28" s="89"/>
      <c r="ABT28" s="89"/>
      <c r="ABU28" s="89"/>
      <c r="ABV28" s="89"/>
      <c r="ABW28" s="89"/>
      <c r="ABX28" s="89"/>
      <c r="ABY28" s="89"/>
      <c r="ABZ28" s="89"/>
      <c r="ACA28" s="89"/>
      <c r="ACB28" s="89"/>
      <c r="ACC28" s="89"/>
      <c r="ACD28" s="89"/>
      <c r="ACE28" s="89"/>
      <c r="ACF28" s="89"/>
      <c r="ACG28" s="89"/>
      <c r="ACH28" s="89"/>
      <c r="ACI28" s="89"/>
      <c r="ACJ28" s="89"/>
      <c r="ACK28" s="89"/>
      <c r="ACL28" s="89"/>
      <c r="ACM28" s="89"/>
      <c r="ACN28" s="89"/>
      <c r="ACO28" s="89"/>
      <c r="ACP28" s="89"/>
      <c r="ACQ28" s="89"/>
      <c r="ACR28" s="89"/>
      <c r="ACS28" s="89"/>
      <c r="ACT28" s="89"/>
      <c r="ACU28" s="89"/>
      <c r="ACV28" s="89"/>
      <c r="ACW28" s="89"/>
      <c r="ACX28" s="89"/>
      <c r="ACY28" s="89"/>
      <c r="ACZ28" s="89"/>
      <c r="ADA28" s="89"/>
      <c r="ADB28" s="89"/>
      <c r="ADC28" s="89"/>
      <c r="ADD28" s="89"/>
      <c r="ADE28" s="89"/>
      <c r="ADF28" s="89"/>
      <c r="ADG28" s="89"/>
      <c r="ADH28" s="89"/>
      <c r="ADI28" s="89"/>
      <c r="ADJ28" s="89"/>
      <c r="ADK28" s="89"/>
      <c r="ADL28" s="89"/>
      <c r="ADM28" s="89"/>
      <c r="ADN28" s="89"/>
      <c r="ADO28" s="89"/>
      <c r="ADP28" s="89"/>
      <c r="ADQ28" s="89"/>
      <c r="ADR28" s="89"/>
      <c r="ADS28" s="89"/>
      <c r="ADT28" s="89"/>
      <c r="ADU28" s="89"/>
      <c r="ADV28" s="89"/>
      <c r="ADW28" s="89"/>
      <c r="ADX28" s="89"/>
      <c r="ADY28" s="89"/>
      <c r="ADZ28" s="89"/>
      <c r="AEA28" s="89"/>
      <c r="AEB28" s="89"/>
      <c r="AEC28" s="89"/>
      <c r="AED28" s="89"/>
      <c r="AEE28" s="89"/>
      <c r="AEF28" s="89"/>
      <c r="AEG28" s="89"/>
      <c r="AEH28" s="89"/>
      <c r="AEI28" s="89"/>
      <c r="AEJ28" s="89"/>
      <c r="AEK28" s="89"/>
      <c r="AEL28" s="89"/>
      <c r="AEM28" s="89"/>
      <c r="AEN28" s="89"/>
      <c r="AEO28" s="89"/>
      <c r="AEP28" s="89"/>
      <c r="AEQ28" s="89"/>
      <c r="AER28" s="89"/>
      <c r="AES28" s="89"/>
      <c r="AET28" s="89"/>
      <c r="AEU28" s="89"/>
      <c r="AEV28" s="89"/>
      <c r="AEW28" s="89"/>
      <c r="AEX28" s="89"/>
      <c r="AEY28" s="89"/>
      <c r="AEZ28" s="89"/>
      <c r="AFA28" s="89"/>
      <c r="AFB28" s="89"/>
      <c r="AFC28" s="89"/>
      <c r="AFD28" s="89"/>
      <c r="AFE28" s="89"/>
      <c r="AFF28" s="89"/>
      <c r="AFG28" s="89"/>
      <c r="AFH28" s="89"/>
      <c r="AFI28" s="89"/>
      <c r="AFJ28" s="89"/>
      <c r="AFK28" s="89"/>
      <c r="AFL28" s="89"/>
      <c r="AFM28" s="89"/>
      <c r="AFN28" s="89"/>
      <c r="AFO28" s="89"/>
      <c r="AFP28" s="89"/>
      <c r="AFQ28" s="89"/>
      <c r="AFR28" s="89"/>
      <c r="AFS28" s="89"/>
      <c r="AFT28" s="89"/>
      <c r="AFU28" s="89"/>
      <c r="AFV28" s="89"/>
      <c r="AFW28" s="89"/>
      <c r="AFX28" s="89"/>
      <c r="AFY28" s="89"/>
      <c r="AFZ28" s="89"/>
      <c r="AGA28" s="89"/>
      <c r="AGB28" s="89"/>
      <c r="AGC28" s="89"/>
      <c r="AGD28" s="89"/>
      <c r="AGE28" s="89"/>
      <c r="AGF28" s="89"/>
      <c r="AGG28" s="89"/>
      <c r="AGH28" s="89"/>
      <c r="AGI28" s="89"/>
      <c r="AGJ28" s="89"/>
      <c r="AGK28" s="89"/>
      <c r="AGL28" s="89"/>
      <c r="AGM28" s="89"/>
      <c r="AGN28" s="89"/>
      <c r="AGO28" s="89"/>
      <c r="AGP28" s="89"/>
      <c r="AGQ28" s="89"/>
      <c r="AGR28" s="89"/>
      <c r="AGS28" s="89"/>
      <c r="AGT28" s="89"/>
      <c r="AGU28" s="89"/>
      <c r="AGV28" s="89"/>
      <c r="AGW28" s="89"/>
      <c r="AGX28" s="89"/>
      <c r="AGY28" s="89"/>
      <c r="AGZ28" s="89"/>
      <c r="AHA28" s="89"/>
      <c r="AHB28" s="89"/>
      <c r="AHC28" s="89"/>
      <c r="AHD28" s="89"/>
      <c r="AHE28" s="89"/>
      <c r="AHF28" s="89"/>
      <c r="AHG28" s="89"/>
      <c r="AHH28" s="89"/>
      <c r="AHI28" s="89"/>
      <c r="AHJ28" s="89"/>
      <c r="AHK28" s="89"/>
      <c r="AHL28" s="89"/>
      <c r="AHM28" s="89"/>
      <c r="AHN28" s="89"/>
      <c r="AHO28" s="89"/>
      <c r="AHP28" s="89"/>
      <c r="AHQ28" s="89"/>
      <c r="AHR28" s="89"/>
      <c r="AHS28" s="89"/>
      <c r="AHT28" s="89"/>
      <c r="AHU28" s="89"/>
      <c r="AHV28" s="89"/>
      <c r="AHW28" s="89"/>
      <c r="AHX28" s="89"/>
      <c r="AHY28" s="89"/>
      <c r="AHZ28" s="89"/>
      <c r="AIA28" s="89"/>
      <c r="AIB28" s="89"/>
      <c r="AIC28" s="89"/>
      <c r="AID28" s="89"/>
      <c r="AIE28" s="89"/>
      <c r="AIF28" s="89"/>
      <c r="AIG28" s="89"/>
      <c r="AIH28" s="89"/>
      <c r="AII28" s="89"/>
      <c r="AIJ28" s="89"/>
      <c r="AIK28" s="89"/>
      <c r="AIL28" s="89"/>
      <c r="AIM28" s="89"/>
      <c r="AIN28" s="89"/>
      <c r="AIO28" s="89"/>
      <c r="AIP28" s="89"/>
      <c r="AIQ28" s="89"/>
      <c r="AIR28" s="89"/>
      <c r="AIS28" s="89"/>
      <c r="AIT28" s="89"/>
      <c r="AIU28" s="89"/>
      <c r="AIV28" s="89"/>
      <c r="AIW28" s="89"/>
      <c r="AIX28" s="89"/>
      <c r="AIY28" s="89"/>
      <c r="AIZ28" s="89"/>
      <c r="AJA28" s="89"/>
      <c r="AJB28" s="89"/>
      <c r="AJC28" s="89"/>
      <c r="AJD28" s="89"/>
      <c r="AJE28" s="89"/>
      <c r="AJF28" s="89"/>
      <c r="AJG28" s="89"/>
      <c r="AJH28" s="89"/>
      <c r="AJI28" s="89"/>
      <c r="AJJ28" s="89"/>
      <c r="AJK28" s="89"/>
      <c r="AJL28" s="89"/>
      <c r="AJM28" s="89"/>
      <c r="AJN28" s="89"/>
      <c r="AJO28" s="89"/>
      <c r="AJP28" s="89"/>
      <c r="AJQ28" s="89"/>
      <c r="AJR28" s="89"/>
      <c r="AJS28" s="89"/>
      <c r="AJT28" s="89"/>
      <c r="AJU28" s="89"/>
      <c r="AJV28" s="89"/>
      <c r="AJW28" s="89"/>
      <c r="AJX28" s="89"/>
      <c r="AJY28" s="89"/>
      <c r="AJZ28" s="89"/>
      <c r="AKA28" s="89"/>
      <c r="AKB28" s="89"/>
      <c r="AKC28" s="89"/>
      <c r="AKD28" s="89"/>
      <c r="AKE28" s="89"/>
      <c r="AKF28" s="89"/>
      <c r="AKG28" s="89"/>
      <c r="AKH28" s="89"/>
      <c r="AKI28" s="89"/>
      <c r="AKJ28" s="89"/>
      <c r="AKK28" s="89"/>
      <c r="AKL28" s="89"/>
      <c r="AKM28" s="89"/>
      <c r="AKN28" s="89"/>
      <c r="AKO28" s="89"/>
      <c r="AKP28" s="89"/>
      <c r="AKQ28" s="89"/>
      <c r="AKR28" s="89"/>
      <c r="AKS28" s="89"/>
      <c r="AKT28" s="89"/>
      <c r="AKU28" s="89"/>
      <c r="AKV28" s="89"/>
      <c r="AKW28" s="89"/>
      <c r="AKX28" s="89"/>
      <c r="AKY28" s="89"/>
      <c r="AKZ28" s="89"/>
      <c r="ALA28" s="89"/>
      <c r="ALB28" s="89"/>
      <c r="ALC28" s="89"/>
      <c r="ALD28" s="89"/>
      <c r="ALE28" s="89"/>
      <c r="ALF28" s="89"/>
      <c r="ALG28" s="89"/>
      <c r="ALH28" s="89"/>
      <c r="ALI28" s="89"/>
      <c r="ALJ28" s="89"/>
      <c r="ALK28" s="89"/>
      <c r="ALL28" s="89"/>
      <c r="ALM28" s="89"/>
      <c r="ALN28" s="89"/>
      <c r="ALO28" s="89"/>
      <c r="ALP28" s="89"/>
      <c r="ALQ28" s="89"/>
      <c r="ALR28" s="89"/>
      <c r="ALS28" s="89"/>
      <c r="ALT28" s="89"/>
      <c r="ALU28" s="89"/>
      <c r="ALV28" s="89"/>
      <c r="ALW28" s="89"/>
      <c r="ALX28" s="89"/>
      <c r="ALY28" s="89"/>
      <c r="ALZ28" s="89"/>
      <c r="AMA28" s="89"/>
      <c r="AMB28" s="89"/>
      <c r="AMC28" s="89"/>
      <c r="AMD28" s="89"/>
      <c r="AME28" s="89"/>
      <c r="AMF28" s="99"/>
      <c r="AMG28" s="99"/>
      <c r="AMH28" s="99"/>
      <c r="AMI28" s="99"/>
    </row>
    <row r="29" spans="1:1023" x14ac:dyDescent="0.25">
      <c r="A29" s="84" t="s">
        <v>721</v>
      </c>
      <c r="B29" s="25" t="s">
        <v>721</v>
      </c>
      <c r="C29" s="67">
        <v>2</v>
      </c>
      <c r="D29" s="14">
        <v>1</v>
      </c>
      <c r="F29" s="87">
        <v>1</v>
      </c>
      <c r="G29" s="18"/>
      <c r="H29" s="40"/>
      <c r="J29" s="74">
        <f t="shared" si="1"/>
        <v>4</v>
      </c>
      <c r="K29" s="17">
        <v>26270</v>
      </c>
      <c r="L29" s="19">
        <f t="shared" si="2"/>
        <v>6567.5</v>
      </c>
      <c r="M29" s="25" t="s">
        <v>721</v>
      </c>
      <c r="O29" s="17">
        <v>4412</v>
      </c>
      <c r="P29" s="82">
        <v>4412</v>
      </c>
      <c r="Q29" s="29" t="s">
        <v>709</v>
      </c>
    </row>
    <row r="30" spans="1:1023" x14ac:dyDescent="0.25">
      <c r="A30" s="84" t="s">
        <v>722</v>
      </c>
      <c r="B30" s="25" t="s">
        <v>723</v>
      </c>
      <c r="D30" s="14">
        <v>3</v>
      </c>
      <c r="E30" s="86">
        <v>2</v>
      </c>
      <c r="F30" s="87">
        <v>1</v>
      </c>
      <c r="G30" s="18"/>
      <c r="H30" s="40"/>
      <c r="J30" s="74">
        <f t="shared" si="1"/>
        <v>6</v>
      </c>
      <c r="K30" s="17">
        <v>43015</v>
      </c>
      <c r="L30" s="19">
        <f t="shared" si="2"/>
        <v>7169.166666666667</v>
      </c>
      <c r="M30" s="25" t="s">
        <v>723</v>
      </c>
      <c r="O30" s="17">
        <v>73236</v>
      </c>
      <c r="P30" s="19">
        <v>4577.25</v>
      </c>
      <c r="Q30" s="29" t="s">
        <v>693</v>
      </c>
    </row>
    <row r="31" spans="1:1023" x14ac:dyDescent="0.25">
      <c r="A31" s="84" t="s">
        <v>722</v>
      </c>
      <c r="B31" s="25" t="s">
        <v>690</v>
      </c>
      <c r="G31" s="18"/>
      <c r="H31" s="40"/>
      <c r="J31" s="74">
        <f t="shared" si="1"/>
        <v>0</v>
      </c>
      <c r="K31" s="17">
        <v>1906</v>
      </c>
      <c r="L31" s="19" t="str">
        <f t="shared" si="2"/>
        <v>★</v>
      </c>
      <c r="M31" s="25" t="s">
        <v>690</v>
      </c>
      <c r="O31" s="17">
        <v>4593</v>
      </c>
      <c r="P31" s="91">
        <v>4593</v>
      </c>
      <c r="Q31" s="29" t="s">
        <v>724</v>
      </c>
    </row>
    <row r="32" spans="1:1023" x14ac:dyDescent="0.25">
      <c r="A32" s="84" t="s">
        <v>722</v>
      </c>
      <c r="B32" s="25" t="s">
        <v>725</v>
      </c>
      <c r="G32" s="18"/>
      <c r="H32" s="40"/>
      <c r="J32" s="74">
        <f t="shared" si="1"/>
        <v>0</v>
      </c>
      <c r="K32" s="17">
        <v>6977</v>
      </c>
      <c r="L32" s="19" t="str">
        <f t="shared" si="2"/>
        <v>★</v>
      </c>
      <c r="M32" s="25" t="s">
        <v>725</v>
      </c>
      <c r="O32" s="17">
        <v>4625</v>
      </c>
      <c r="P32" s="82">
        <v>4625</v>
      </c>
      <c r="Q32" s="29" t="s">
        <v>701</v>
      </c>
    </row>
    <row r="33" spans="1:1019" x14ac:dyDescent="0.25">
      <c r="A33" s="84" t="s">
        <v>719</v>
      </c>
      <c r="B33" s="25" t="s">
        <v>719</v>
      </c>
      <c r="C33" s="67">
        <v>4</v>
      </c>
      <c r="D33" s="14">
        <v>1</v>
      </c>
      <c r="F33" s="87">
        <v>3</v>
      </c>
      <c r="G33" s="18">
        <v>2</v>
      </c>
      <c r="H33" s="40"/>
      <c r="J33" s="74">
        <f t="shared" si="1"/>
        <v>10</v>
      </c>
      <c r="K33" s="17">
        <v>39708</v>
      </c>
      <c r="L33" s="19">
        <f t="shared" si="2"/>
        <v>3970.8</v>
      </c>
      <c r="M33" s="25" t="s">
        <v>719</v>
      </c>
      <c r="O33" s="17">
        <v>4678</v>
      </c>
      <c r="P33" s="82">
        <v>4678</v>
      </c>
      <c r="Q33" s="29" t="s">
        <v>683</v>
      </c>
    </row>
    <row r="34" spans="1:1019" x14ac:dyDescent="0.25">
      <c r="A34" s="84" t="s">
        <v>719</v>
      </c>
      <c r="B34" s="25" t="s">
        <v>726</v>
      </c>
      <c r="C34" s="67">
        <v>1</v>
      </c>
      <c r="G34" s="18"/>
      <c r="H34" s="40"/>
      <c r="J34" s="74">
        <f t="shared" si="1"/>
        <v>1</v>
      </c>
      <c r="K34" s="17">
        <v>4947</v>
      </c>
      <c r="L34" s="19">
        <f t="shared" si="2"/>
        <v>4947</v>
      </c>
      <c r="M34" s="25" t="s">
        <v>726</v>
      </c>
      <c r="N34" s="89"/>
      <c r="O34" s="17">
        <v>18825</v>
      </c>
      <c r="P34" s="19">
        <v>4706.25</v>
      </c>
      <c r="Q34" s="29" t="s">
        <v>727</v>
      </c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89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  <c r="JP34" s="89"/>
      <c r="JQ34" s="89"/>
      <c r="JR34" s="89"/>
      <c r="JS34" s="89"/>
      <c r="JT34" s="89"/>
      <c r="JU34" s="89"/>
      <c r="JV34" s="89"/>
      <c r="JW34" s="89"/>
      <c r="JX34" s="89"/>
      <c r="JY34" s="89"/>
      <c r="JZ34" s="89"/>
      <c r="KA34" s="89"/>
      <c r="KB34" s="89"/>
      <c r="KC34" s="89"/>
      <c r="KD34" s="89"/>
      <c r="KE34" s="89"/>
      <c r="KF34" s="89"/>
      <c r="KG34" s="89"/>
      <c r="KH34" s="89"/>
      <c r="KI34" s="89"/>
      <c r="KJ34" s="89"/>
      <c r="KK34" s="89"/>
      <c r="KL34" s="89"/>
      <c r="KM34" s="89"/>
      <c r="KN34" s="89"/>
      <c r="KO34" s="89"/>
      <c r="KP34" s="89"/>
      <c r="KQ34" s="89"/>
      <c r="KR34" s="89"/>
      <c r="KS34" s="89"/>
      <c r="KT34" s="89"/>
      <c r="KU34" s="89"/>
      <c r="KV34" s="89"/>
      <c r="KW34" s="89"/>
      <c r="KX34" s="89"/>
      <c r="KY34" s="89"/>
      <c r="KZ34" s="89"/>
      <c r="LA34" s="89"/>
      <c r="LB34" s="89"/>
      <c r="LC34" s="89"/>
      <c r="LD34" s="89"/>
      <c r="LE34" s="89"/>
      <c r="LF34" s="89"/>
      <c r="LG34" s="89"/>
      <c r="LH34" s="89"/>
      <c r="LI34" s="89"/>
      <c r="LJ34" s="89"/>
      <c r="LK34" s="89"/>
      <c r="LL34" s="89"/>
      <c r="LM34" s="89"/>
      <c r="LN34" s="89"/>
      <c r="LO34" s="89"/>
      <c r="LP34" s="89"/>
      <c r="LQ34" s="89"/>
      <c r="LR34" s="89"/>
      <c r="LS34" s="89"/>
      <c r="LT34" s="89"/>
      <c r="LU34" s="89"/>
      <c r="LV34" s="89"/>
      <c r="LW34" s="89"/>
      <c r="LX34" s="89"/>
      <c r="LY34" s="89"/>
      <c r="LZ34" s="89"/>
      <c r="MA34" s="89"/>
      <c r="MB34" s="89"/>
      <c r="MC34" s="89"/>
      <c r="MD34" s="89"/>
      <c r="ME34" s="89"/>
      <c r="MF34" s="89"/>
      <c r="MG34" s="89"/>
      <c r="MH34" s="89"/>
      <c r="MI34" s="89"/>
      <c r="MJ34" s="89"/>
      <c r="MK34" s="89"/>
      <c r="ML34" s="89"/>
      <c r="MM34" s="89"/>
      <c r="MN34" s="89"/>
      <c r="MO34" s="89"/>
      <c r="MP34" s="89"/>
      <c r="MQ34" s="89"/>
      <c r="MR34" s="89"/>
      <c r="MS34" s="89"/>
      <c r="MT34" s="89"/>
      <c r="MU34" s="89"/>
      <c r="MV34" s="89"/>
      <c r="MW34" s="89"/>
      <c r="MX34" s="89"/>
      <c r="MY34" s="89"/>
      <c r="MZ34" s="89"/>
      <c r="NA34" s="89"/>
      <c r="NB34" s="89"/>
      <c r="NC34" s="89"/>
      <c r="ND34" s="89"/>
      <c r="NE34" s="89"/>
      <c r="NF34" s="89"/>
      <c r="NG34" s="89"/>
      <c r="NH34" s="89"/>
      <c r="NI34" s="89"/>
      <c r="NJ34" s="89"/>
      <c r="NK34" s="89"/>
      <c r="NL34" s="89"/>
      <c r="NM34" s="89"/>
      <c r="NN34" s="89"/>
      <c r="NO34" s="89"/>
      <c r="NP34" s="89"/>
      <c r="NQ34" s="89"/>
      <c r="NR34" s="89"/>
      <c r="NS34" s="89"/>
      <c r="NT34" s="89"/>
      <c r="NU34" s="89"/>
      <c r="NV34" s="89"/>
      <c r="NW34" s="89"/>
      <c r="NX34" s="89"/>
      <c r="NY34" s="89"/>
      <c r="NZ34" s="89"/>
      <c r="OA34" s="89"/>
      <c r="OB34" s="89"/>
      <c r="OC34" s="89"/>
      <c r="OD34" s="89"/>
      <c r="OE34" s="89"/>
      <c r="OF34" s="89"/>
      <c r="OG34" s="89"/>
      <c r="OH34" s="89"/>
      <c r="OI34" s="89"/>
      <c r="OJ34" s="89"/>
      <c r="OK34" s="89"/>
      <c r="OL34" s="89"/>
      <c r="OM34" s="89"/>
      <c r="ON34" s="89"/>
      <c r="OO34" s="89"/>
      <c r="OP34" s="89"/>
      <c r="OQ34" s="89"/>
      <c r="OR34" s="89"/>
      <c r="OS34" s="89"/>
      <c r="OT34" s="89"/>
      <c r="OU34" s="89"/>
      <c r="OV34" s="89"/>
      <c r="OW34" s="89"/>
      <c r="OX34" s="89"/>
      <c r="OY34" s="89"/>
      <c r="OZ34" s="89"/>
      <c r="PA34" s="89"/>
      <c r="PB34" s="89"/>
      <c r="PC34" s="89"/>
      <c r="PD34" s="89"/>
      <c r="PE34" s="89"/>
      <c r="PF34" s="89"/>
      <c r="PG34" s="89"/>
      <c r="PH34" s="89"/>
      <c r="PI34" s="89"/>
      <c r="PJ34" s="89"/>
      <c r="PK34" s="89"/>
      <c r="PL34" s="89"/>
      <c r="PM34" s="89"/>
      <c r="PN34" s="89"/>
      <c r="PO34" s="89"/>
      <c r="PP34" s="89"/>
      <c r="PQ34" s="89"/>
      <c r="PR34" s="89"/>
      <c r="PS34" s="89"/>
      <c r="PT34" s="89"/>
      <c r="PU34" s="89"/>
      <c r="PV34" s="89"/>
      <c r="PW34" s="89"/>
      <c r="PX34" s="89"/>
      <c r="PY34" s="89"/>
      <c r="PZ34" s="89"/>
      <c r="QA34" s="89"/>
      <c r="QB34" s="89"/>
      <c r="QC34" s="89"/>
      <c r="QD34" s="89"/>
      <c r="QE34" s="89"/>
      <c r="QF34" s="89"/>
      <c r="QG34" s="89"/>
      <c r="QH34" s="89"/>
      <c r="QI34" s="89"/>
      <c r="QJ34" s="89"/>
      <c r="QK34" s="89"/>
      <c r="QL34" s="89"/>
      <c r="QM34" s="89"/>
      <c r="QN34" s="89"/>
      <c r="QO34" s="89"/>
      <c r="QP34" s="89"/>
      <c r="QQ34" s="89"/>
      <c r="QR34" s="89"/>
      <c r="QS34" s="89"/>
      <c r="QT34" s="89"/>
      <c r="QU34" s="89"/>
      <c r="QV34" s="89"/>
      <c r="QW34" s="89"/>
      <c r="QX34" s="89"/>
      <c r="QY34" s="89"/>
      <c r="QZ34" s="89"/>
      <c r="RA34" s="89"/>
      <c r="RB34" s="89"/>
      <c r="RC34" s="89"/>
      <c r="RD34" s="89"/>
      <c r="RE34" s="89"/>
      <c r="RF34" s="89"/>
      <c r="RG34" s="89"/>
      <c r="RH34" s="89"/>
      <c r="RI34" s="89"/>
      <c r="RJ34" s="89"/>
      <c r="RK34" s="89"/>
      <c r="RL34" s="89"/>
      <c r="RM34" s="89"/>
      <c r="RN34" s="89"/>
      <c r="RO34" s="89"/>
      <c r="RP34" s="89"/>
      <c r="RQ34" s="89"/>
      <c r="RR34" s="89"/>
      <c r="RS34" s="89"/>
      <c r="RT34" s="89"/>
      <c r="RU34" s="89"/>
      <c r="RV34" s="89"/>
      <c r="RW34" s="89"/>
      <c r="RX34" s="89"/>
      <c r="RY34" s="89"/>
      <c r="RZ34" s="89"/>
      <c r="SA34" s="89"/>
      <c r="SB34" s="89"/>
      <c r="SC34" s="89"/>
      <c r="SD34" s="89"/>
      <c r="SE34" s="89"/>
      <c r="SF34" s="89"/>
      <c r="SG34" s="89"/>
      <c r="SH34" s="89"/>
      <c r="SI34" s="89"/>
      <c r="SJ34" s="89"/>
      <c r="SK34" s="89"/>
      <c r="SL34" s="89"/>
      <c r="SM34" s="89"/>
      <c r="SN34" s="89"/>
      <c r="SO34" s="89"/>
      <c r="SP34" s="89"/>
      <c r="SQ34" s="89"/>
      <c r="SR34" s="89"/>
      <c r="SS34" s="89"/>
      <c r="ST34" s="89"/>
      <c r="SU34" s="89"/>
      <c r="SV34" s="89"/>
      <c r="SW34" s="89"/>
      <c r="SX34" s="89"/>
      <c r="SY34" s="89"/>
      <c r="SZ34" s="89"/>
      <c r="TA34" s="89"/>
      <c r="TB34" s="89"/>
      <c r="TC34" s="89"/>
      <c r="TD34" s="89"/>
      <c r="TE34" s="89"/>
      <c r="TF34" s="89"/>
      <c r="TG34" s="89"/>
      <c r="TH34" s="89"/>
      <c r="TI34" s="89"/>
      <c r="TJ34" s="89"/>
      <c r="TK34" s="89"/>
      <c r="TL34" s="89"/>
      <c r="TM34" s="89"/>
      <c r="TN34" s="89"/>
      <c r="TO34" s="89"/>
      <c r="TP34" s="89"/>
      <c r="TQ34" s="89"/>
      <c r="TR34" s="89"/>
      <c r="TS34" s="89"/>
      <c r="TT34" s="89"/>
      <c r="TU34" s="89"/>
      <c r="TV34" s="89"/>
      <c r="TW34" s="89"/>
      <c r="TX34" s="89"/>
      <c r="TY34" s="89"/>
      <c r="TZ34" s="89"/>
      <c r="UA34" s="89"/>
      <c r="UB34" s="89"/>
      <c r="UC34" s="89"/>
      <c r="UD34" s="89"/>
      <c r="UE34" s="89"/>
      <c r="UF34" s="89"/>
      <c r="UG34" s="89"/>
      <c r="UH34" s="89"/>
      <c r="UI34" s="89"/>
      <c r="UJ34" s="89"/>
      <c r="UK34" s="89"/>
      <c r="UL34" s="89"/>
      <c r="UM34" s="89"/>
      <c r="UN34" s="89"/>
      <c r="UO34" s="89"/>
      <c r="UP34" s="89"/>
      <c r="UQ34" s="89"/>
      <c r="UR34" s="89"/>
      <c r="US34" s="89"/>
      <c r="UT34" s="89"/>
      <c r="UU34" s="89"/>
      <c r="UV34" s="89"/>
      <c r="UW34" s="89"/>
      <c r="UX34" s="89"/>
      <c r="UY34" s="89"/>
      <c r="UZ34" s="89"/>
      <c r="VA34" s="89"/>
      <c r="VB34" s="89"/>
      <c r="VC34" s="89"/>
      <c r="VD34" s="89"/>
      <c r="VE34" s="89"/>
      <c r="VF34" s="89"/>
      <c r="VG34" s="89"/>
      <c r="VH34" s="89"/>
      <c r="VI34" s="89"/>
      <c r="VJ34" s="89"/>
      <c r="VK34" s="89"/>
      <c r="VL34" s="89"/>
      <c r="VM34" s="89"/>
      <c r="VN34" s="89"/>
      <c r="VO34" s="89"/>
      <c r="VP34" s="89"/>
      <c r="VQ34" s="89"/>
      <c r="VR34" s="89"/>
      <c r="VS34" s="89"/>
      <c r="VT34" s="89"/>
      <c r="VU34" s="89"/>
      <c r="VV34" s="89"/>
      <c r="VW34" s="89"/>
      <c r="VX34" s="89"/>
      <c r="VY34" s="89"/>
      <c r="VZ34" s="89"/>
      <c r="WA34" s="89"/>
      <c r="WB34" s="89"/>
      <c r="WC34" s="89"/>
      <c r="WD34" s="89"/>
      <c r="WE34" s="89"/>
      <c r="WF34" s="89"/>
      <c r="WG34" s="89"/>
      <c r="WH34" s="89"/>
      <c r="WI34" s="89"/>
      <c r="WJ34" s="89"/>
      <c r="WK34" s="89"/>
      <c r="WL34" s="89"/>
      <c r="WM34" s="89"/>
      <c r="WN34" s="89"/>
      <c r="WO34" s="89"/>
      <c r="WP34" s="89"/>
      <c r="WQ34" s="89"/>
      <c r="WR34" s="89"/>
      <c r="WS34" s="89"/>
      <c r="WT34" s="89"/>
      <c r="WU34" s="89"/>
      <c r="WV34" s="89"/>
      <c r="WW34" s="89"/>
      <c r="WX34" s="89"/>
      <c r="WY34" s="89"/>
      <c r="WZ34" s="89"/>
      <c r="XA34" s="89"/>
      <c r="XB34" s="89"/>
      <c r="XC34" s="89"/>
      <c r="XD34" s="89"/>
      <c r="XE34" s="89"/>
      <c r="XF34" s="89"/>
      <c r="XG34" s="89"/>
      <c r="XH34" s="89"/>
      <c r="XI34" s="89"/>
      <c r="XJ34" s="89"/>
      <c r="XK34" s="89"/>
      <c r="XL34" s="89"/>
      <c r="XM34" s="89"/>
      <c r="XN34" s="89"/>
      <c r="XO34" s="89"/>
      <c r="XP34" s="89"/>
      <c r="XQ34" s="89"/>
      <c r="XR34" s="89"/>
      <c r="XS34" s="89"/>
      <c r="XT34" s="89"/>
      <c r="XU34" s="89"/>
      <c r="XV34" s="89"/>
      <c r="XW34" s="89"/>
      <c r="XX34" s="89"/>
      <c r="XY34" s="89"/>
      <c r="XZ34" s="89"/>
      <c r="YA34" s="89"/>
      <c r="YB34" s="89"/>
      <c r="YC34" s="89"/>
      <c r="YD34" s="89"/>
      <c r="YE34" s="89"/>
      <c r="YF34" s="89"/>
      <c r="YG34" s="89"/>
      <c r="YH34" s="89"/>
      <c r="YI34" s="89"/>
      <c r="YJ34" s="89"/>
      <c r="YK34" s="89"/>
      <c r="YL34" s="89"/>
      <c r="YM34" s="89"/>
      <c r="YN34" s="89"/>
      <c r="YO34" s="89"/>
      <c r="YP34" s="89"/>
      <c r="YQ34" s="89"/>
      <c r="YR34" s="89"/>
      <c r="YS34" s="89"/>
      <c r="YT34" s="89"/>
      <c r="YU34" s="89"/>
      <c r="YV34" s="89"/>
      <c r="YW34" s="89"/>
      <c r="YX34" s="89"/>
      <c r="YY34" s="89"/>
      <c r="YZ34" s="89"/>
      <c r="ZA34" s="89"/>
      <c r="ZB34" s="89"/>
      <c r="ZC34" s="89"/>
      <c r="ZD34" s="89"/>
      <c r="ZE34" s="89"/>
      <c r="ZF34" s="89"/>
      <c r="ZG34" s="89"/>
      <c r="ZH34" s="89"/>
      <c r="ZI34" s="89"/>
      <c r="ZJ34" s="89"/>
      <c r="ZK34" s="89"/>
      <c r="ZL34" s="89"/>
      <c r="ZM34" s="89"/>
      <c r="ZN34" s="89"/>
      <c r="ZO34" s="89"/>
      <c r="ZP34" s="89"/>
      <c r="ZQ34" s="89"/>
      <c r="ZR34" s="89"/>
      <c r="ZS34" s="89"/>
      <c r="ZT34" s="89"/>
      <c r="ZU34" s="89"/>
      <c r="ZV34" s="89"/>
      <c r="ZW34" s="89"/>
      <c r="ZX34" s="89"/>
      <c r="ZY34" s="89"/>
      <c r="ZZ34" s="89"/>
      <c r="AAA34" s="89"/>
      <c r="AAB34" s="89"/>
      <c r="AAC34" s="89"/>
      <c r="AAD34" s="89"/>
      <c r="AAE34" s="89"/>
      <c r="AAF34" s="89"/>
      <c r="AAG34" s="89"/>
      <c r="AAH34" s="89"/>
      <c r="AAI34" s="89"/>
      <c r="AAJ34" s="89"/>
      <c r="AAK34" s="89"/>
      <c r="AAL34" s="89"/>
      <c r="AAM34" s="89"/>
      <c r="AAN34" s="89"/>
      <c r="AAO34" s="89"/>
      <c r="AAP34" s="89"/>
      <c r="AAQ34" s="89"/>
      <c r="AAR34" s="89"/>
      <c r="AAS34" s="89"/>
      <c r="AAT34" s="89"/>
      <c r="AAU34" s="89"/>
      <c r="AAV34" s="89"/>
      <c r="AAW34" s="89"/>
      <c r="AAX34" s="89"/>
      <c r="AAY34" s="89"/>
      <c r="AAZ34" s="89"/>
      <c r="ABA34" s="89"/>
      <c r="ABB34" s="89"/>
      <c r="ABC34" s="89"/>
      <c r="ABD34" s="89"/>
      <c r="ABE34" s="89"/>
      <c r="ABF34" s="89"/>
      <c r="ABG34" s="89"/>
      <c r="ABH34" s="89"/>
      <c r="ABI34" s="89"/>
      <c r="ABJ34" s="89"/>
      <c r="ABK34" s="89"/>
      <c r="ABL34" s="89"/>
      <c r="ABM34" s="89"/>
      <c r="ABN34" s="89"/>
      <c r="ABO34" s="89"/>
      <c r="ABP34" s="89"/>
      <c r="ABQ34" s="89"/>
      <c r="ABR34" s="89"/>
      <c r="ABS34" s="89"/>
      <c r="ABT34" s="89"/>
      <c r="ABU34" s="89"/>
      <c r="ABV34" s="89"/>
      <c r="ABW34" s="89"/>
      <c r="ABX34" s="89"/>
      <c r="ABY34" s="89"/>
      <c r="ABZ34" s="89"/>
      <c r="ACA34" s="89"/>
      <c r="ACB34" s="89"/>
      <c r="ACC34" s="89"/>
      <c r="ACD34" s="89"/>
      <c r="ACE34" s="89"/>
      <c r="ACF34" s="89"/>
      <c r="ACG34" s="89"/>
      <c r="ACH34" s="89"/>
      <c r="ACI34" s="89"/>
      <c r="ACJ34" s="89"/>
      <c r="ACK34" s="89"/>
      <c r="ACL34" s="89"/>
      <c r="ACM34" s="89"/>
      <c r="ACN34" s="89"/>
      <c r="ACO34" s="89"/>
      <c r="ACP34" s="89"/>
      <c r="ACQ34" s="89"/>
      <c r="ACR34" s="89"/>
      <c r="ACS34" s="89"/>
      <c r="ACT34" s="89"/>
      <c r="ACU34" s="89"/>
      <c r="ACV34" s="89"/>
      <c r="ACW34" s="89"/>
      <c r="ACX34" s="89"/>
      <c r="ACY34" s="89"/>
      <c r="ACZ34" s="89"/>
      <c r="ADA34" s="89"/>
      <c r="ADB34" s="89"/>
      <c r="ADC34" s="89"/>
      <c r="ADD34" s="89"/>
      <c r="ADE34" s="89"/>
      <c r="ADF34" s="89"/>
      <c r="ADG34" s="89"/>
      <c r="ADH34" s="89"/>
      <c r="ADI34" s="89"/>
      <c r="ADJ34" s="89"/>
      <c r="ADK34" s="89"/>
      <c r="ADL34" s="89"/>
      <c r="ADM34" s="89"/>
      <c r="ADN34" s="89"/>
      <c r="ADO34" s="89"/>
      <c r="ADP34" s="89"/>
      <c r="ADQ34" s="89"/>
      <c r="ADR34" s="89"/>
      <c r="ADS34" s="89"/>
      <c r="ADT34" s="89"/>
      <c r="ADU34" s="89"/>
      <c r="ADV34" s="89"/>
      <c r="ADW34" s="89"/>
      <c r="ADX34" s="89"/>
      <c r="ADY34" s="89"/>
      <c r="ADZ34" s="89"/>
      <c r="AEA34" s="89"/>
      <c r="AEB34" s="89"/>
      <c r="AEC34" s="89"/>
      <c r="AED34" s="89"/>
      <c r="AEE34" s="89"/>
      <c r="AEF34" s="89"/>
      <c r="AEG34" s="89"/>
      <c r="AEH34" s="89"/>
      <c r="AEI34" s="89"/>
      <c r="AEJ34" s="89"/>
      <c r="AEK34" s="89"/>
      <c r="AEL34" s="89"/>
      <c r="AEM34" s="89"/>
      <c r="AEN34" s="89"/>
      <c r="AEO34" s="89"/>
      <c r="AEP34" s="89"/>
      <c r="AEQ34" s="89"/>
      <c r="AER34" s="89"/>
      <c r="AES34" s="89"/>
      <c r="AET34" s="89"/>
      <c r="AEU34" s="89"/>
      <c r="AEV34" s="89"/>
      <c r="AEW34" s="89"/>
      <c r="AEX34" s="89"/>
      <c r="AEY34" s="89"/>
      <c r="AEZ34" s="89"/>
      <c r="AFA34" s="89"/>
      <c r="AFB34" s="89"/>
      <c r="AFC34" s="89"/>
      <c r="AFD34" s="89"/>
      <c r="AFE34" s="89"/>
      <c r="AFF34" s="89"/>
      <c r="AFG34" s="89"/>
      <c r="AFH34" s="89"/>
      <c r="AFI34" s="89"/>
      <c r="AFJ34" s="89"/>
      <c r="AFK34" s="89"/>
      <c r="AFL34" s="89"/>
      <c r="AFM34" s="89"/>
      <c r="AFN34" s="89"/>
      <c r="AFO34" s="89"/>
      <c r="AFP34" s="89"/>
      <c r="AFQ34" s="89"/>
      <c r="AFR34" s="89"/>
      <c r="AFS34" s="89"/>
      <c r="AFT34" s="89"/>
      <c r="AFU34" s="89"/>
      <c r="AFV34" s="89"/>
      <c r="AFW34" s="89"/>
      <c r="AFX34" s="89"/>
      <c r="AFY34" s="89"/>
      <c r="AFZ34" s="89"/>
      <c r="AGA34" s="89"/>
      <c r="AGB34" s="89"/>
      <c r="AGC34" s="89"/>
      <c r="AGD34" s="89"/>
      <c r="AGE34" s="89"/>
      <c r="AGF34" s="89"/>
      <c r="AGG34" s="89"/>
      <c r="AGH34" s="89"/>
      <c r="AGI34" s="89"/>
      <c r="AGJ34" s="89"/>
      <c r="AGK34" s="89"/>
      <c r="AGL34" s="89"/>
      <c r="AGM34" s="89"/>
      <c r="AGN34" s="89"/>
      <c r="AGO34" s="89"/>
      <c r="AGP34" s="89"/>
      <c r="AGQ34" s="89"/>
      <c r="AGR34" s="89"/>
      <c r="AGS34" s="89"/>
      <c r="AGT34" s="89"/>
      <c r="AGU34" s="89"/>
      <c r="AGV34" s="89"/>
      <c r="AGW34" s="89"/>
      <c r="AGX34" s="89"/>
      <c r="AGY34" s="89"/>
      <c r="AGZ34" s="89"/>
      <c r="AHA34" s="89"/>
      <c r="AHB34" s="89"/>
      <c r="AHC34" s="89"/>
      <c r="AHD34" s="89"/>
      <c r="AHE34" s="89"/>
      <c r="AHF34" s="89"/>
      <c r="AHG34" s="89"/>
      <c r="AHH34" s="89"/>
      <c r="AHI34" s="89"/>
      <c r="AHJ34" s="89"/>
      <c r="AHK34" s="89"/>
      <c r="AHL34" s="89"/>
      <c r="AHM34" s="89"/>
      <c r="AHN34" s="89"/>
      <c r="AHO34" s="89"/>
      <c r="AHP34" s="89"/>
      <c r="AHQ34" s="89"/>
      <c r="AHR34" s="89"/>
      <c r="AHS34" s="89"/>
      <c r="AHT34" s="89"/>
      <c r="AHU34" s="89"/>
      <c r="AHV34" s="89"/>
      <c r="AHW34" s="89"/>
      <c r="AHX34" s="89"/>
      <c r="AHY34" s="89"/>
      <c r="AHZ34" s="89"/>
      <c r="AIA34" s="89"/>
      <c r="AIB34" s="89"/>
      <c r="AIC34" s="89"/>
      <c r="AID34" s="89"/>
      <c r="AIE34" s="89"/>
      <c r="AIF34" s="89"/>
      <c r="AIG34" s="89"/>
      <c r="AIH34" s="89"/>
      <c r="AII34" s="89"/>
      <c r="AIJ34" s="89"/>
      <c r="AIK34" s="89"/>
      <c r="AIL34" s="89"/>
      <c r="AIM34" s="89"/>
      <c r="AIN34" s="89"/>
      <c r="AIO34" s="89"/>
      <c r="AIP34" s="89"/>
      <c r="AIQ34" s="89"/>
      <c r="AIR34" s="89"/>
      <c r="AIS34" s="89"/>
      <c r="AIT34" s="89"/>
      <c r="AIU34" s="89"/>
      <c r="AIV34" s="89"/>
      <c r="AIW34" s="89"/>
      <c r="AIX34" s="89"/>
      <c r="AIY34" s="89"/>
      <c r="AIZ34" s="89"/>
      <c r="AJA34" s="89"/>
      <c r="AJB34" s="89"/>
      <c r="AJC34" s="89"/>
      <c r="AJD34" s="89"/>
      <c r="AJE34" s="89"/>
      <c r="AJF34" s="89"/>
      <c r="AJG34" s="89"/>
      <c r="AJH34" s="89"/>
      <c r="AJI34" s="89"/>
      <c r="AJJ34" s="89"/>
      <c r="AJK34" s="89"/>
      <c r="AJL34" s="89"/>
      <c r="AJM34" s="89"/>
      <c r="AJN34" s="89"/>
      <c r="AJO34" s="89"/>
      <c r="AJP34" s="89"/>
      <c r="AJQ34" s="89"/>
      <c r="AJR34" s="89"/>
      <c r="AJS34" s="89"/>
      <c r="AJT34" s="89"/>
      <c r="AJU34" s="89"/>
      <c r="AJV34" s="89"/>
      <c r="AJW34" s="89"/>
      <c r="AJX34" s="89"/>
      <c r="AJY34" s="89"/>
      <c r="AJZ34" s="89"/>
      <c r="AKA34" s="89"/>
      <c r="AKB34" s="89"/>
      <c r="AKC34" s="89"/>
      <c r="AKD34" s="89"/>
      <c r="AKE34" s="89"/>
      <c r="AKF34" s="89"/>
      <c r="AKG34" s="89"/>
      <c r="AKH34" s="89"/>
      <c r="AKI34" s="89"/>
      <c r="AKJ34" s="89"/>
      <c r="AKK34" s="89"/>
      <c r="AKL34" s="89"/>
      <c r="AKM34" s="89"/>
      <c r="AKN34" s="89"/>
      <c r="AKO34" s="89"/>
      <c r="AKP34" s="89"/>
      <c r="AKQ34" s="89"/>
      <c r="AKR34" s="89"/>
      <c r="AKS34" s="89"/>
      <c r="AKT34" s="89"/>
      <c r="AKU34" s="89"/>
      <c r="AKV34" s="89"/>
      <c r="AKW34" s="89"/>
      <c r="AKX34" s="89"/>
      <c r="AKY34" s="89"/>
      <c r="AKZ34" s="89"/>
      <c r="ALA34" s="89"/>
      <c r="ALB34" s="89"/>
      <c r="ALC34" s="89"/>
      <c r="ALD34" s="89"/>
      <c r="ALE34" s="89"/>
      <c r="ALF34" s="89"/>
      <c r="ALG34" s="89"/>
      <c r="ALH34" s="89"/>
      <c r="ALI34" s="89"/>
      <c r="ALJ34" s="89"/>
      <c r="ALK34" s="89"/>
      <c r="ALL34" s="89"/>
      <c r="ALM34" s="89"/>
      <c r="ALN34" s="89"/>
      <c r="ALO34" s="89"/>
      <c r="ALP34" s="89"/>
      <c r="ALQ34" s="89"/>
      <c r="ALR34" s="89"/>
      <c r="ALS34" s="89"/>
      <c r="ALT34" s="89"/>
      <c r="ALU34" s="89"/>
      <c r="ALV34" s="89"/>
      <c r="ALW34" s="89"/>
      <c r="ALX34" s="89"/>
      <c r="ALY34" s="89"/>
      <c r="ALZ34" s="89"/>
      <c r="AMA34" s="89"/>
      <c r="AMB34" s="89"/>
      <c r="AMC34" s="89"/>
      <c r="AMD34" s="89"/>
      <c r="AME34" s="89"/>
    </row>
    <row r="35" spans="1:1019" x14ac:dyDescent="0.25">
      <c r="A35" s="84" t="s">
        <v>719</v>
      </c>
      <c r="B35" s="25" t="s">
        <v>728</v>
      </c>
      <c r="G35" s="18"/>
      <c r="H35" s="40"/>
      <c r="J35" s="74">
        <f t="shared" si="1"/>
        <v>0</v>
      </c>
      <c r="K35" s="17">
        <v>13805</v>
      </c>
      <c r="L35" s="19" t="str">
        <f t="shared" si="2"/>
        <v>★</v>
      </c>
      <c r="M35" s="25" t="s">
        <v>728</v>
      </c>
      <c r="O35" s="17">
        <v>18866</v>
      </c>
      <c r="P35" s="90">
        <v>4716.5</v>
      </c>
      <c r="Q35" s="29" t="s">
        <v>729</v>
      </c>
    </row>
    <row r="36" spans="1:1019" x14ac:dyDescent="0.25">
      <c r="A36" s="84" t="s">
        <v>730</v>
      </c>
      <c r="B36" s="25" t="s">
        <v>731</v>
      </c>
      <c r="C36" s="67">
        <v>1</v>
      </c>
      <c r="E36" s="86">
        <v>1</v>
      </c>
      <c r="F36" s="87">
        <v>1</v>
      </c>
      <c r="G36" s="18">
        <v>1</v>
      </c>
      <c r="H36" s="40"/>
      <c r="J36" s="74">
        <f t="shared" ref="J36:J67" si="3">SUM(C36:H36)</f>
        <v>4</v>
      </c>
      <c r="K36" s="17">
        <v>23594</v>
      </c>
      <c r="L36" s="19">
        <f t="shared" si="2"/>
        <v>5898.5</v>
      </c>
      <c r="M36" s="25" t="s">
        <v>731</v>
      </c>
      <c r="O36" s="17">
        <v>4726</v>
      </c>
      <c r="P36" s="91">
        <v>4726</v>
      </c>
      <c r="Q36" s="29" t="s">
        <v>732</v>
      </c>
    </row>
    <row r="37" spans="1:1019" x14ac:dyDescent="0.25">
      <c r="A37" s="84" t="s">
        <v>730</v>
      </c>
      <c r="B37" s="25" t="s">
        <v>733</v>
      </c>
      <c r="G37" s="18"/>
      <c r="H37" s="40"/>
      <c r="J37" s="74">
        <f t="shared" si="3"/>
        <v>0</v>
      </c>
      <c r="K37" s="17">
        <v>9914</v>
      </c>
      <c r="L37" s="19" t="str">
        <f t="shared" si="2"/>
        <v>★</v>
      </c>
      <c r="M37" s="25" t="s">
        <v>733</v>
      </c>
      <c r="O37" s="17">
        <v>4786</v>
      </c>
      <c r="P37" s="91">
        <v>4786</v>
      </c>
      <c r="Q37" s="29" t="s">
        <v>734</v>
      </c>
    </row>
    <row r="38" spans="1:1019" x14ac:dyDescent="0.25">
      <c r="A38" s="84" t="s">
        <v>735</v>
      </c>
      <c r="B38" s="25" t="s">
        <v>735</v>
      </c>
      <c r="C38" s="67">
        <v>3</v>
      </c>
      <c r="D38" s="14">
        <v>1</v>
      </c>
      <c r="F38" s="87">
        <v>1</v>
      </c>
      <c r="G38" s="18"/>
      <c r="H38" s="40"/>
      <c r="J38" s="74">
        <f t="shared" si="3"/>
        <v>5</v>
      </c>
      <c r="K38" s="17">
        <v>30640</v>
      </c>
      <c r="L38" s="19">
        <f t="shared" ref="L38:L69" si="4">IF(J38=0,"★",SUM(K38/J38))</f>
        <v>6128</v>
      </c>
      <c r="M38" s="25" t="s">
        <v>735</v>
      </c>
      <c r="O38" s="17">
        <v>23961</v>
      </c>
      <c r="P38" s="19">
        <v>4792.2</v>
      </c>
      <c r="Q38" s="29" t="s">
        <v>736</v>
      </c>
    </row>
    <row r="39" spans="1:1019" x14ac:dyDescent="0.25">
      <c r="A39" s="84" t="s">
        <v>735</v>
      </c>
      <c r="B39" s="25" t="s">
        <v>737</v>
      </c>
      <c r="C39" s="67">
        <v>1</v>
      </c>
      <c r="G39" s="18"/>
      <c r="H39" s="40"/>
      <c r="J39" s="74">
        <f t="shared" si="3"/>
        <v>1</v>
      </c>
      <c r="K39" s="17">
        <v>10835</v>
      </c>
      <c r="L39" s="19">
        <f t="shared" si="4"/>
        <v>10835</v>
      </c>
      <c r="M39" s="25" t="s">
        <v>737</v>
      </c>
      <c r="O39" s="17">
        <v>4937</v>
      </c>
      <c r="P39" s="91">
        <v>4937</v>
      </c>
      <c r="Q39" s="29" t="s">
        <v>738</v>
      </c>
    </row>
    <row r="40" spans="1:1019" x14ac:dyDescent="0.25">
      <c r="A40" s="84" t="s">
        <v>735</v>
      </c>
      <c r="B40" s="25" t="s">
        <v>739</v>
      </c>
      <c r="G40" s="18"/>
      <c r="H40" s="40"/>
      <c r="J40" s="74">
        <f t="shared" si="3"/>
        <v>0</v>
      </c>
      <c r="K40" s="17">
        <v>7275</v>
      </c>
      <c r="L40" s="19" t="str">
        <f t="shared" si="4"/>
        <v>★</v>
      </c>
      <c r="M40" s="25" t="s">
        <v>739</v>
      </c>
      <c r="O40" s="89">
        <v>4947</v>
      </c>
      <c r="P40" s="19">
        <v>4947</v>
      </c>
      <c r="Q40" s="29" t="s">
        <v>726</v>
      </c>
    </row>
    <row r="41" spans="1:1019" x14ac:dyDescent="0.25">
      <c r="A41" s="84" t="s">
        <v>740</v>
      </c>
      <c r="B41" s="25" t="s">
        <v>741</v>
      </c>
      <c r="C41" s="67">
        <v>1</v>
      </c>
      <c r="D41" s="14">
        <v>1</v>
      </c>
      <c r="E41" s="86">
        <v>1</v>
      </c>
      <c r="G41" s="18">
        <v>1</v>
      </c>
      <c r="H41" s="40"/>
      <c r="J41" s="74">
        <f t="shared" si="3"/>
        <v>4</v>
      </c>
      <c r="K41" s="17">
        <v>24187</v>
      </c>
      <c r="L41" s="19">
        <f t="shared" si="4"/>
        <v>6046.75</v>
      </c>
      <c r="M41" s="25" t="s">
        <v>741</v>
      </c>
      <c r="O41" s="17">
        <v>4967</v>
      </c>
      <c r="P41" s="91">
        <v>4967</v>
      </c>
      <c r="Q41" s="29" t="s">
        <v>742</v>
      </c>
    </row>
    <row r="42" spans="1:1019" x14ac:dyDescent="0.25">
      <c r="A42" s="84" t="s">
        <v>740</v>
      </c>
      <c r="B42" s="25" t="s">
        <v>714</v>
      </c>
      <c r="G42" s="18"/>
      <c r="H42" s="40"/>
      <c r="J42" s="74">
        <f t="shared" si="3"/>
        <v>0</v>
      </c>
      <c r="K42" s="17">
        <v>3838</v>
      </c>
      <c r="L42" s="19" t="str">
        <f t="shared" si="4"/>
        <v>★</v>
      </c>
      <c r="M42" s="25" t="s">
        <v>714</v>
      </c>
      <c r="O42" s="17">
        <v>4968</v>
      </c>
      <c r="P42" s="91">
        <v>4968</v>
      </c>
      <c r="Q42" s="29" t="s">
        <v>743</v>
      </c>
    </row>
    <row r="43" spans="1:1019" x14ac:dyDescent="0.25">
      <c r="A43" s="84" t="s">
        <v>740</v>
      </c>
      <c r="B43" s="25" t="s">
        <v>703</v>
      </c>
      <c r="G43" s="18"/>
      <c r="H43" s="40"/>
      <c r="J43" s="74">
        <f t="shared" si="3"/>
        <v>0</v>
      </c>
      <c r="K43" s="17">
        <v>2991</v>
      </c>
      <c r="L43" s="19" t="str">
        <f t="shared" si="4"/>
        <v>★</v>
      </c>
      <c r="M43" s="25" t="s">
        <v>703</v>
      </c>
      <c r="O43" s="17">
        <v>20107</v>
      </c>
      <c r="P43" s="19">
        <v>5026.75</v>
      </c>
      <c r="Q43" s="29" t="s">
        <v>744</v>
      </c>
    </row>
    <row r="44" spans="1:1019" x14ac:dyDescent="0.25">
      <c r="A44" s="84" t="s">
        <v>740</v>
      </c>
      <c r="B44" s="25" t="s">
        <v>732</v>
      </c>
      <c r="G44" s="18"/>
      <c r="H44" s="40"/>
      <c r="J44" s="74">
        <f t="shared" si="3"/>
        <v>0</v>
      </c>
      <c r="K44" s="17">
        <v>4726</v>
      </c>
      <c r="L44" s="19" t="str">
        <f t="shared" si="4"/>
        <v>★</v>
      </c>
      <c r="M44" s="25" t="s">
        <v>732</v>
      </c>
      <c r="O44" s="17">
        <v>81084</v>
      </c>
      <c r="P44" s="19">
        <v>5067.75</v>
      </c>
      <c r="Q44" s="29" t="s">
        <v>707</v>
      </c>
    </row>
    <row r="45" spans="1:1019" x14ac:dyDescent="0.25">
      <c r="A45" s="84" t="s">
        <v>740</v>
      </c>
      <c r="B45" s="25" t="s">
        <v>745</v>
      </c>
      <c r="G45" s="18"/>
      <c r="H45" s="40"/>
      <c r="J45" s="74">
        <f t="shared" si="3"/>
        <v>0</v>
      </c>
      <c r="K45" s="17">
        <v>8237</v>
      </c>
      <c r="L45" s="19" t="str">
        <f t="shared" si="4"/>
        <v>★</v>
      </c>
      <c r="M45" s="25" t="s">
        <v>745</v>
      </c>
      <c r="O45" s="17">
        <v>5215</v>
      </c>
      <c r="P45" s="91">
        <v>5215</v>
      </c>
      <c r="Q45" s="29" t="s">
        <v>746</v>
      </c>
    </row>
    <row r="46" spans="1:1019" x14ac:dyDescent="0.25">
      <c r="A46" s="84" t="s">
        <v>747</v>
      </c>
      <c r="B46" s="25" t="s">
        <v>748</v>
      </c>
      <c r="C46" s="67">
        <v>3</v>
      </c>
      <c r="D46" s="14">
        <v>1</v>
      </c>
      <c r="E46" s="86">
        <v>1</v>
      </c>
      <c r="F46" s="87">
        <v>2</v>
      </c>
      <c r="G46" s="18">
        <v>2</v>
      </c>
      <c r="H46" s="40"/>
      <c r="J46" s="74">
        <f t="shared" si="3"/>
        <v>9</v>
      </c>
      <c r="K46" s="17">
        <v>53966</v>
      </c>
      <c r="L46" s="19">
        <f t="shared" si="4"/>
        <v>5996.2222222222226</v>
      </c>
      <c r="M46" s="25" t="s">
        <v>748</v>
      </c>
      <c r="O46" s="17">
        <v>42969</v>
      </c>
      <c r="P46" s="19">
        <v>5371.125</v>
      </c>
      <c r="Q46" s="29" t="s">
        <v>749</v>
      </c>
    </row>
    <row r="47" spans="1:1019" x14ac:dyDescent="0.25">
      <c r="A47" s="84" t="s">
        <v>747</v>
      </c>
      <c r="B47" s="25" t="s">
        <v>750</v>
      </c>
      <c r="G47" s="18"/>
      <c r="H47" s="40">
        <v>1</v>
      </c>
      <c r="J47" s="74">
        <f t="shared" si="3"/>
        <v>1</v>
      </c>
      <c r="K47" s="17">
        <v>8537</v>
      </c>
      <c r="L47" s="19">
        <f t="shared" si="4"/>
        <v>8537</v>
      </c>
      <c r="M47" s="25" t="s">
        <v>750</v>
      </c>
      <c r="O47" s="17">
        <v>5516</v>
      </c>
      <c r="P47" s="91">
        <v>5516</v>
      </c>
      <c r="Q47" s="29" t="s">
        <v>751</v>
      </c>
    </row>
    <row r="48" spans="1:1019" x14ac:dyDescent="0.25">
      <c r="A48" s="84" t="s">
        <v>747</v>
      </c>
      <c r="B48" s="25" t="s">
        <v>751</v>
      </c>
      <c r="G48" s="18"/>
      <c r="H48" s="40"/>
      <c r="J48" s="74">
        <f t="shared" si="3"/>
        <v>0</v>
      </c>
      <c r="K48" s="17">
        <v>5516</v>
      </c>
      <c r="L48" s="19" t="str">
        <f t="shared" si="4"/>
        <v>★</v>
      </c>
      <c r="M48" s="25" t="s">
        <v>751</v>
      </c>
      <c r="O48" s="17">
        <v>23332</v>
      </c>
      <c r="P48" s="19">
        <v>5833</v>
      </c>
      <c r="Q48" s="29" t="s">
        <v>752</v>
      </c>
    </row>
    <row r="49" spans="1:17" x14ac:dyDescent="0.25">
      <c r="A49" s="84" t="s">
        <v>747</v>
      </c>
      <c r="B49" s="25" t="s">
        <v>753</v>
      </c>
      <c r="G49" s="18"/>
      <c r="H49" s="40"/>
      <c r="J49" s="74">
        <f t="shared" si="3"/>
        <v>0</v>
      </c>
      <c r="K49" s="17">
        <v>9613</v>
      </c>
      <c r="L49" s="19" t="str">
        <f t="shared" si="4"/>
        <v>★</v>
      </c>
      <c r="M49" s="25" t="s">
        <v>753</v>
      </c>
      <c r="O49" s="17">
        <v>23594</v>
      </c>
      <c r="P49" s="19">
        <v>5898.5</v>
      </c>
      <c r="Q49" s="29" t="s">
        <v>731</v>
      </c>
    </row>
    <row r="50" spans="1:17" x14ac:dyDescent="0.25">
      <c r="A50" s="84" t="s">
        <v>747</v>
      </c>
      <c r="B50" s="25" t="s">
        <v>754</v>
      </c>
      <c r="G50" s="18"/>
      <c r="H50" s="40"/>
      <c r="J50" s="74">
        <f t="shared" si="3"/>
        <v>0</v>
      </c>
      <c r="K50" s="17">
        <v>5918</v>
      </c>
      <c r="L50" s="19" t="str">
        <f t="shared" si="4"/>
        <v>★</v>
      </c>
      <c r="M50" s="25" t="s">
        <v>754</v>
      </c>
      <c r="O50" s="17">
        <v>5918</v>
      </c>
      <c r="P50" s="91">
        <v>5918</v>
      </c>
      <c r="Q50" s="29" t="s">
        <v>754</v>
      </c>
    </row>
    <row r="51" spans="1:17" x14ac:dyDescent="0.25">
      <c r="A51" s="84" t="s">
        <v>747</v>
      </c>
      <c r="B51" s="25" t="s">
        <v>755</v>
      </c>
      <c r="C51" s="67">
        <v>3</v>
      </c>
      <c r="E51" s="86">
        <v>1</v>
      </c>
      <c r="G51" s="18">
        <v>1</v>
      </c>
      <c r="H51" s="40"/>
      <c r="J51" s="74">
        <f t="shared" si="3"/>
        <v>5</v>
      </c>
      <c r="K51" s="17">
        <v>36846</v>
      </c>
      <c r="L51" s="19">
        <f t="shared" si="4"/>
        <v>7369.2</v>
      </c>
      <c r="M51" s="25" t="s">
        <v>755</v>
      </c>
      <c r="O51" s="17">
        <v>5934</v>
      </c>
      <c r="P51" s="91">
        <v>5934</v>
      </c>
      <c r="Q51" s="29" t="s">
        <v>653</v>
      </c>
    </row>
    <row r="52" spans="1:17" x14ac:dyDescent="0.25">
      <c r="A52" s="84" t="s">
        <v>747</v>
      </c>
      <c r="B52" s="25" t="s">
        <v>756</v>
      </c>
      <c r="G52" s="18"/>
      <c r="H52" s="40"/>
      <c r="J52" s="74">
        <f t="shared" si="3"/>
        <v>0</v>
      </c>
      <c r="K52" s="17">
        <v>7516</v>
      </c>
      <c r="L52" s="19" t="str">
        <f t="shared" si="4"/>
        <v>★</v>
      </c>
      <c r="M52" s="25" t="s">
        <v>756</v>
      </c>
      <c r="O52" s="17">
        <v>5978</v>
      </c>
      <c r="P52" s="82">
        <v>5978</v>
      </c>
      <c r="Q52" s="29" t="s">
        <v>699</v>
      </c>
    </row>
    <row r="53" spans="1:17" x14ac:dyDescent="0.25">
      <c r="A53" s="84" t="s">
        <v>729</v>
      </c>
      <c r="B53" s="25" t="s">
        <v>729</v>
      </c>
      <c r="C53" s="67">
        <v>1</v>
      </c>
      <c r="D53" s="14">
        <v>2</v>
      </c>
      <c r="F53" s="87">
        <v>1</v>
      </c>
      <c r="G53" s="18"/>
      <c r="H53" s="40"/>
      <c r="J53" s="74">
        <f t="shared" si="3"/>
        <v>4</v>
      </c>
      <c r="K53" s="17">
        <v>18866</v>
      </c>
      <c r="L53" s="19">
        <f t="shared" si="4"/>
        <v>4716.5</v>
      </c>
      <c r="M53" s="25" t="s">
        <v>729</v>
      </c>
      <c r="O53" s="17">
        <v>53966</v>
      </c>
      <c r="P53" s="19">
        <v>5996.2222222222199</v>
      </c>
      <c r="Q53" s="29" t="s">
        <v>748</v>
      </c>
    </row>
    <row r="54" spans="1:17" x14ac:dyDescent="0.25">
      <c r="A54" s="84" t="s">
        <v>744</v>
      </c>
      <c r="B54" s="25" t="s">
        <v>744</v>
      </c>
      <c r="D54" s="14">
        <v>1</v>
      </c>
      <c r="E54" s="86">
        <v>1</v>
      </c>
      <c r="F54" s="87">
        <v>1</v>
      </c>
      <c r="G54" s="18"/>
      <c r="H54" s="40">
        <v>1</v>
      </c>
      <c r="J54" s="74">
        <f t="shared" si="3"/>
        <v>4</v>
      </c>
      <c r="K54" s="17">
        <v>20107</v>
      </c>
      <c r="L54" s="19">
        <f t="shared" si="4"/>
        <v>5026.75</v>
      </c>
      <c r="M54" s="25" t="s">
        <v>744</v>
      </c>
      <c r="O54" s="17">
        <v>6002</v>
      </c>
      <c r="P54" s="90">
        <v>6002</v>
      </c>
      <c r="Q54" s="29" t="s">
        <v>757</v>
      </c>
    </row>
    <row r="55" spans="1:17" x14ac:dyDescent="0.25">
      <c r="A55" s="84" t="s">
        <v>758</v>
      </c>
      <c r="B55" s="25" t="s">
        <v>759</v>
      </c>
      <c r="D55" s="14">
        <v>1</v>
      </c>
      <c r="G55" s="18"/>
      <c r="H55" s="40"/>
      <c r="J55" s="74">
        <f t="shared" si="3"/>
        <v>1</v>
      </c>
      <c r="K55" s="17">
        <v>13623</v>
      </c>
      <c r="L55" s="19">
        <f t="shared" si="4"/>
        <v>13623</v>
      </c>
      <c r="M55" s="25" t="s">
        <v>759</v>
      </c>
      <c r="O55" s="17">
        <v>24187</v>
      </c>
      <c r="P55" s="19">
        <v>6046.75</v>
      </c>
      <c r="Q55" s="29" t="s">
        <v>741</v>
      </c>
    </row>
    <row r="56" spans="1:17" x14ac:dyDescent="0.25">
      <c r="A56" s="84" t="s">
        <v>758</v>
      </c>
      <c r="B56" s="25" t="s">
        <v>736</v>
      </c>
      <c r="C56" s="67">
        <v>1</v>
      </c>
      <c r="D56" s="14">
        <v>1</v>
      </c>
      <c r="E56" s="86">
        <v>1</v>
      </c>
      <c r="F56" s="87">
        <v>1</v>
      </c>
      <c r="G56" s="18">
        <v>1</v>
      </c>
      <c r="H56" s="40"/>
      <c r="J56" s="74">
        <f t="shared" si="3"/>
        <v>5</v>
      </c>
      <c r="K56" s="17">
        <v>23961</v>
      </c>
      <c r="L56" s="19">
        <f t="shared" si="4"/>
        <v>4792.2</v>
      </c>
      <c r="M56" s="25" t="s">
        <v>736</v>
      </c>
      <c r="O56" s="17">
        <v>6099</v>
      </c>
      <c r="P56" s="88">
        <v>6099</v>
      </c>
      <c r="Q56" s="29" t="s">
        <v>760</v>
      </c>
    </row>
    <row r="57" spans="1:17" x14ac:dyDescent="0.25">
      <c r="A57" s="84" t="s">
        <v>758</v>
      </c>
      <c r="B57" s="25" t="s">
        <v>653</v>
      </c>
      <c r="G57" s="18"/>
      <c r="H57" s="40"/>
      <c r="J57" s="74">
        <f t="shared" si="3"/>
        <v>0</v>
      </c>
      <c r="K57" s="17">
        <v>5934</v>
      </c>
      <c r="L57" s="19" t="str">
        <f t="shared" si="4"/>
        <v>★</v>
      </c>
      <c r="M57" s="25" t="s">
        <v>653</v>
      </c>
      <c r="O57" s="17">
        <v>30640</v>
      </c>
      <c r="P57" s="19">
        <v>6128</v>
      </c>
      <c r="Q57" s="29" t="s">
        <v>735</v>
      </c>
    </row>
    <row r="58" spans="1:17" x14ac:dyDescent="0.25">
      <c r="A58" s="84" t="s">
        <v>758</v>
      </c>
      <c r="B58" s="25" t="s">
        <v>761</v>
      </c>
      <c r="G58" s="18"/>
      <c r="H58" s="40"/>
      <c r="J58" s="74">
        <f t="shared" si="3"/>
        <v>0</v>
      </c>
      <c r="K58" s="17">
        <v>9873</v>
      </c>
      <c r="L58" s="19" t="str">
        <f t="shared" si="4"/>
        <v>★</v>
      </c>
      <c r="M58" s="25" t="s">
        <v>761</v>
      </c>
      <c r="O58" s="17">
        <v>12802</v>
      </c>
      <c r="P58" s="19">
        <v>6401</v>
      </c>
      <c r="Q58" s="29" t="s">
        <v>685</v>
      </c>
    </row>
    <row r="59" spans="1:17" x14ac:dyDescent="0.25">
      <c r="A59" s="84" t="s">
        <v>762</v>
      </c>
      <c r="B59" s="25" t="s">
        <v>763</v>
      </c>
      <c r="E59" s="86">
        <v>1</v>
      </c>
      <c r="G59" s="18"/>
      <c r="H59" s="40"/>
      <c r="J59" s="74">
        <f t="shared" si="3"/>
        <v>1</v>
      </c>
      <c r="K59" s="17">
        <v>13581</v>
      </c>
      <c r="L59" s="19">
        <f t="shared" si="4"/>
        <v>13581</v>
      </c>
      <c r="M59" s="25" t="s">
        <v>763</v>
      </c>
      <c r="O59" s="17">
        <v>6454</v>
      </c>
      <c r="P59" s="82">
        <v>6454</v>
      </c>
      <c r="Q59" s="29" t="s">
        <v>697</v>
      </c>
    </row>
    <row r="60" spans="1:17" x14ac:dyDescent="0.25">
      <c r="A60" s="84" t="s">
        <v>762</v>
      </c>
      <c r="B60" s="25" t="s">
        <v>764</v>
      </c>
      <c r="G60" s="18"/>
      <c r="H60" s="40">
        <v>1</v>
      </c>
      <c r="J60" s="74">
        <f t="shared" si="3"/>
        <v>1</v>
      </c>
      <c r="K60" s="17">
        <v>10924</v>
      </c>
      <c r="L60" s="19">
        <f t="shared" si="4"/>
        <v>10924</v>
      </c>
      <c r="M60" s="25" t="s">
        <v>764</v>
      </c>
      <c r="O60" s="17">
        <v>13127</v>
      </c>
      <c r="P60" s="90">
        <v>6563.5</v>
      </c>
      <c r="Q60" s="29" t="s">
        <v>765</v>
      </c>
    </row>
    <row r="61" spans="1:17" x14ac:dyDescent="0.25">
      <c r="A61" s="84" t="s">
        <v>762</v>
      </c>
      <c r="B61" s="25" t="s">
        <v>766</v>
      </c>
      <c r="C61" s="67">
        <v>1</v>
      </c>
      <c r="E61" s="86">
        <v>1</v>
      </c>
      <c r="G61" s="18"/>
      <c r="H61" s="40"/>
      <c r="J61" s="74">
        <f t="shared" si="3"/>
        <v>2</v>
      </c>
      <c r="K61" s="17">
        <v>20405</v>
      </c>
      <c r="L61" s="19">
        <f t="shared" si="4"/>
        <v>10202.5</v>
      </c>
      <c r="M61" s="25" t="s">
        <v>766</v>
      </c>
      <c r="O61" s="17">
        <v>26270</v>
      </c>
      <c r="P61" s="19">
        <v>6567.5</v>
      </c>
      <c r="Q61" s="29" t="s">
        <v>721</v>
      </c>
    </row>
    <row r="62" spans="1:17" x14ac:dyDescent="0.25">
      <c r="A62" s="84" t="s">
        <v>767</v>
      </c>
      <c r="B62" s="25" t="s">
        <v>742</v>
      </c>
      <c r="G62" s="18"/>
      <c r="H62" s="40"/>
      <c r="J62" s="74">
        <f t="shared" si="3"/>
        <v>0</v>
      </c>
      <c r="K62" s="17">
        <v>4967</v>
      </c>
      <c r="L62" s="19" t="str">
        <f t="shared" si="4"/>
        <v>★</v>
      </c>
      <c r="M62" s="25" t="s">
        <v>742</v>
      </c>
      <c r="O62" s="89">
        <v>27047</v>
      </c>
      <c r="P62" s="19">
        <v>6761.75</v>
      </c>
      <c r="Q62" s="29" t="s">
        <v>718</v>
      </c>
    </row>
    <row r="63" spans="1:17" x14ac:dyDescent="0.25">
      <c r="A63" s="84" t="s">
        <v>767</v>
      </c>
      <c r="B63" s="25" t="s">
        <v>727</v>
      </c>
      <c r="C63" s="67">
        <v>1</v>
      </c>
      <c r="E63" s="86">
        <v>1</v>
      </c>
      <c r="G63" s="18">
        <v>2</v>
      </c>
      <c r="H63" s="40"/>
      <c r="J63" s="74">
        <f t="shared" si="3"/>
        <v>4</v>
      </c>
      <c r="K63" s="17">
        <v>18825</v>
      </c>
      <c r="L63" s="19">
        <f t="shared" si="4"/>
        <v>4706.25</v>
      </c>
      <c r="M63" s="25" t="s">
        <v>727</v>
      </c>
      <c r="O63" s="17">
        <v>6869</v>
      </c>
      <c r="P63" s="88">
        <v>6869</v>
      </c>
      <c r="Q63" s="29" t="s">
        <v>768</v>
      </c>
    </row>
    <row r="64" spans="1:17" x14ac:dyDescent="0.25">
      <c r="A64" s="84" t="s">
        <v>767</v>
      </c>
      <c r="B64" s="25" t="s">
        <v>769</v>
      </c>
      <c r="C64" s="67">
        <v>1</v>
      </c>
      <c r="G64" s="18"/>
      <c r="H64" s="40"/>
      <c r="J64" s="74">
        <f t="shared" si="3"/>
        <v>1</v>
      </c>
      <c r="K64" s="17">
        <v>12174</v>
      </c>
      <c r="L64" s="19">
        <f t="shared" si="4"/>
        <v>12174</v>
      </c>
      <c r="M64" s="25" t="s">
        <v>769</v>
      </c>
      <c r="O64" s="17">
        <v>6945</v>
      </c>
      <c r="P64" s="91">
        <v>6945</v>
      </c>
      <c r="Q64" s="29" t="s">
        <v>770</v>
      </c>
    </row>
    <row r="65" spans="1:17" x14ac:dyDescent="0.25">
      <c r="A65" s="84" t="s">
        <v>771</v>
      </c>
      <c r="B65" s="25" t="s">
        <v>772</v>
      </c>
      <c r="C65" s="67">
        <v>1</v>
      </c>
      <c r="G65" s="18"/>
      <c r="H65" s="40"/>
      <c r="J65" s="74">
        <f t="shared" si="3"/>
        <v>1</v>
      </c>
      <c r="K65" s="17">
        <v>14795</v>
      </c>
      <c r="L65" s="19">
        <f t="shared" si="4"/>
        <v>14795</v>
      </c>
      <c r="M65" s="25" t="s">
        <v>772</v>
      </c>
      <c r="O65" s="17">
        <v>6977</v>
      </c>
      <c r="P65" s="88">
        <v>6977</v>
      </c>
      <c r="Q65" s="29" t="s">
        <v>725</v>
      </c>
    </row>
    <row r="66" spans="1:17" x14ac:dyDescent="0.25">
      <c r="A66" s="84" t="s">
        <v>771</v>
      </c>
      <c r="B66" s="25" t="s">
        <v>773</v>
      </c>
      <c r="E66" s="86">
        <v>1</v>
      </c>
      <c r="G66" s="18"/>
      <c r="H66" s="40"/>
      <c r="J66" s="74">
        <f t="shared" si="3"/>
        <v>1</v>
      </c>
      <c r="K66" s="17">
        <v>13886</v>
      </c>
      <c r="L66" s="19">
        <f t="shared" si="4"/>
        <v>13886</v>
      </c>
      <c r="M66" s="25" t="s">
        <v>773</v>
      </c>
      <c r="O66" s="17">
        <v>7154</v>
      </c>
      <c r="P66" s="88">
        <v>7154</v>
      </c>
      <c r="Q66" s="29" t="s">
        <v>774</v>
      </c>
    </row>
    <row r="67" spans="1:17" x14ac:dyDescent="0.25">
      <c r="A67" s="84" t="s">
        <v>771</v>
      </c>
      <c r="B67" s="25" t="s">
        <v>129</v>
      </c>
      <c r="C67" s="67">
        <v>1</v>
      </c>
      <c r="G67" s="18"/>
      <c r="H67" s="40"/>
      <c r="J67" s="74">
        <f t="shared" si="3"/>
        <v>1</v>
      </c>
      <c r="K67" s="17">
        <v>15456</v>
      </c>
      <c r="L67" s="19">
        <f t="shared" si="4"/>
        <v>15456</v>
      </c>
      <c r="M67" s="25" t="s">
        <v>129</v>
      </c>
      <c r="O67" s="17">
        <v>43015</v>
      </c>
      <c r="P67" s="90">
        <v>7169.1666666666697</v>
      </c>
      <c r="Q67" s="29" t="s">
        <v>723</v>
      </c>
    </row>
    <row r="68" spans="1:17" x14ac:dyDescent="0.25">
      <c r="A68" s="84" t="s">
        <v>775</v>
      </c>
      <c r="B68" s="25" t="s">
        <v>752</v>
      </c>
      <c r="C68" s="67">
        <v>1</v>
      </c>
      <c r="D68" s="14">
        <v>1</v>
      </c>
      <c r="F68" s="87">
        <v>1</v>
      </c>
      <c r="G68" s="18">
        <v>1</v>
      </c>
      <c r="H68" s="40"/>
      <c r="J68" s="74">
        <f t="shared" ref="J68:J102" si="5">SUM(C68:H68)</f>
        <v>4</v>
      </c>
      <c r="K68" s="17">
        <v>23332</v>
      </c>
      <c r="L68" s="19">
        <f t="shared" si="4"/>
        <v>5833</v>
      </c>
      <c r="M68" s="25" t="s">
        <v>752</v>
      </c>
      <c r="O68" s="17">
        <v>7212</v>
      </c>
      <c r="P68" s="88">
        <v>7212</v>
      </c>
      <c r="Q68" s="29" t="s">
        <v>776</v>
      </c>
    </row>
    <row r="69" spans="1:17" x14ac:dyDescent="0.25">
      <c r="A69" s="84" t="s">
        <v>775</v>
      </c>
      <c r="B69" s="25" t="s">
        <v>749</v>
      </c>
      <c r="C69" s="67">
        <v>2</v>
      </c>
      <c r="D69" s="14">
        <v>1</v>
      </c>
      <c r="E69" s="86">
        <v>2</v>
      </c>
      <c r="F69" s="87">
        <v>1</v>
      </c>
      <c r="G69" s="18">
        <v>1</v>
      </c>
      <c r="H69" s="40">
        <v>1</v>
      </c>
      <c r="J69" s="74">
        <f t="shared" si="5"/>
        <v>8</v>
      </c>
      <c r="K69" s="17">
        <v>42969</v>
      </c>
      <c r="L69" s="19">
        <f t="shared" si="4"/>
        <v>5371.125</v>
      </c>
      <c r="M69" s="25" t="s">
        <v>749</v>
      </c>
      <c r="O69" s="89">
        <v>7219</v>
      </c>
      <c r="P69" s="19">
        <v>7219</v>
      </c>
      <c r="Q69" s="29" t="s">
        <v>720</v>
      </c>
    </row>
    <row r="70" spans="1:17" x14ac:dyDescent="0.25">
      <c r="A70" s="84" t="s">
        <v>775</v>
      </c>
      <c r="B70" s="25" t="s">
        <v>384</v>
      </c>
      <c r="G70" s="18"/>
      <c r="H70" s="40">
        <v>1</v>
      </c>
      <c r="J70" s="74">
        <f t="shared" si="5"/>
        <v>1</v>
      </c>
      <c r="K70" s="17">
        <v>7339</v>
      </c>
      <c r="L70" s="19">
        <f t="shared" ref="L70:L101" si="6">IF(J70=0,"★",SUM(K70/J70))</f>
        <v>7339</v>
      </c>
      <c r="M70" s="25" t="s">
        <v>384</v>
      </c>
      <c r="O70" s="17">
        <v>7275</v>
      </c>
      <c r="P70" s="91">
        <v>7275</v>
      </c>
      <c r="Q70" s="29" t="s">
        <v>739</v>
      </c>
    </row>
    <row r="71" spans="1:17" x14ac:dyDescent="0.25">
      <c r="A71" s="84" t="s">
        <v>681</v>
      </c>
      <c r="B71" s="25" t="s">
        <v>681</v>
      </c>
      <c r="G71" s="18"/>
      <c r="H71" s="40"/>
      <c r="J71" s="74">
        <f t="shared" si="5"/>
        <v>0</v>
      </c>
      <c r="K71" s="17">
        <v>500</v>
      </c>
      <c r="L71" s="19" t="str">
        <f t="shared" si="6"/>
        <v>★</v>
      </c>
      <c r="M71" s="25" t="s">
        <v>681</v>
      </c>
      <c r="O71" s="17">
        <v>7337</v>
      </c>
      <c r="P71" s="91">
        <v>7337</v>
      </c>
      <c r="Q71" s="29" t="s">
        <v>777</v>
      </c>
    </row>
    <row r="72" spans="1:17" x14ac:dyDescent="0.25">
      <c r="A72" s="84" t="s">
        <v>682</v>
      </c>
      <c r="B72" s="25" t="s">
        <v>682</v>
      </c>
      <c r="G72" s="18"/>
      <c r="H72" s="40"/>
      <c r="J72" s="74">
        <f t="shared" si="5"/>
        <v>0</v>
      </c>
      <c r="K72" s="17">
        <v>756</v>
      </c>
      <c r="L72" s="19" t="str">
        <f t="shared" si="6"/>
        <v>★</v>
      </c>
      <c r="M72" s="25" t="s">
        <v>682</v>
      </c>
      <c r="O72" s="17">
        <v>7339</v>
      </c>
      <c r="P72" s="19">
        <v>7339</v>
      </c>
      <c r="Q72" s="29" t="s">
        <v>384</v>
      </c>
    </row>
    <row r="73" spans="1:17" x14ac:dyDescent="0.25">
      <c r="A73" s="84" t="s">
        <v>778</v>
      </c>
      <c r="B73" s="25" t="s">
        <v>706</v>
      </c>
      <c r="C73" s="67">
        <v>1</v>
      </c>
      <c r="E73" s="86">
        <v>1</v>
      </c>
      <c r="F73" s="87">
        <v>1</v>
      </c>
      <c r="G73" s="18"/>
      <c r="H73" s="40">
        <v>2</v>
      </c>
      <c r="J73" s="74">
        <f t="shared" si="5"/>
        <v>5</v>
      </c>
      <c r="K73" s="17">
        <v>17770</v>
      </c>
      <c r="L73" s="19">
        <f t="shared" si="6"/>
        <v>3554</v>
      </c>
      <c r="M73" s="25" t="s">
        <v>706</v>
      </c>
      <c r="O73" s="17">
        <v>7353</v>
      </c>
      <c r="P73" s="91">
        <v>7353</v>
      </c>
      <c r="Q73" s="29" t="s">
        <v>713</v>
      </c>
    </row>
    <row r="74" spans="1:17" x14ac:dyDescent="0.25">
      <c r="A74" s="84" t="s">
        <v>778</v>
      </c>
      <c r="B74" s="25" t="s">
        <v>743</v>
      </c>
      <c r="G74" s="18"/>
      <c r="H74" s="40"/>
      <c r="J74" s="74">
        <f t="shared" si="5"/>
        <v>0</v>
      </c>
      <c r="K74" s="17">
        <v>4968</v>
      </c>
      <c r="L74" s="19" t="str">
        <f t="shared" si="6"/>
        <v>★</v>
      </c>
      <c r="M74" s="25" t="s">
        <v>743</v>
      </c>
      <c r="O74" s="17">
        <v>36846</v>
      </c>
      <c r="P74" s="19">
        <v>7369.2</v>
      </c>
      <c r="Q74" s="29" t="s">
        <v>755</v>
      </c>
    </row>
    <row r="75" spans="1:17" x14ac:dyDescent="0.25">
      <c r="A75" s="84" t="s">
        <v>778</v>
      </c>
      <c r="B75" s="25" t="s">
        <v>724</v>
      </c>
      <c r="G75" s="18"/>
      <c r="H75" s="40"/>
      <c r="J75" s="74">
        <f t="shared" si="5"/>
        <v>0</v>
      </c>
      <c r="K75" s="17">
        <v>4593</v>
      </c>
      <c r="L75" s="19" t="str">
        <f t="shared" si="6"/>
        <v>★</v>
      </c>
      <c r="M75" s="25" t="s">
        <v>724</v>
      </c>
      <c r="O75" s="17">
        <v>7435</v>
      </c>
      <c r="P75" s="88">
        <v>7435</v>
      </c>
      <c r="Q75" s="29" t="s">
        <v>779</v>
      </c>
    </row>
    <row r="76" spans="1:17" x14ac:dyDescent="0.25">
      <c r="A76" s="84" t="s">
        <v>746</v>
      </c>
      <c r="B76" s="25" t="s">
        <v>777</v>
      </c>
      <c r="G76" s="18"/>
      <c r="H76" s="40"/>
      <c r="J76" s="74">
        <f t="shared" si="5"/>
        <v>0</v>
      </c>
      <c r="K76" s="17">
        <v>7337</v>
      </c>
      <c r="L76" s="19" t="str">
        <f t="shared" si="6"/>
        <v>★</v>
      </c>
      <c r="M76" s="25" t="s">
        <v>777</v>
      </c>
      <c r="O76" s="17">
        <v>7516</v>
      </c>
      <c r="P76" s="91">
        <v>7516</v>
      </c>
      <c r="Q76" s="29" t="s">
        <v>756</v>
      </c>
    </row>
    <row r="77" spans="1:17" x14ac:dyDescent="0.25">
      <c r="A77" s="84" t="s">
        <v>746</v>
      </c>
      <c r="B77" s="25" t="s">
        <v>746</v>
      </c>
      <c r="G77" s="18"/>
      <c r="H77" s="40"/>
      <c r="J77" s="74">
        <f t="shared" si="5"/>
        <v>0</v>
      </c>
      <c r="K77" s="17">
        <v>5215</v>
      </c>
      <c r="L77" s="19" t="str">
        <f t="shared" si="6"/>
        <v>★</v>
      </c>
      <c r="M77" s="25" t="s">
        <v>746</v>
      </c>
      <c r="O77" s="17">
        <v>7769</v>
      </c>
      <c r="P77" s="88">
        <v>7769</v>
      </c>
      <c r="Q77" s="29" t="s">
        <v>780</v>
      </c>
    </row>
    <row r="78" spans="1:17" x14ac:dyDescent="0.25">
      <c r="A78" s="84" t="s">
        <v>781</v>
      </c>
      <c r="B78" s="25" t="s">
        <v>700</v>
      </c>
      <c r="C78" s="67">
        <v>1</v>
      </c>
      <c r="G78" s="18">
        <v>1</v>
      </c>
      <c r="H78" s="40">
        <v>1</v>
      </c>
      <c r="J78" s="74">
        <f t="shared" si="5"/>
        <v>3</v>
      </c>
      <c r="K78" s="17">
        <v>8300</v>
      </c>
      <c r="L78" s="19">
        <f t="shared" si="6"/>
        <v>2766.6666666666665</v>
      </c>
      <c r="M78" s="25" t="s">
        <v>700</v>
      </c>
      <c r="O78" s="17">
        <v>7951</v>
      </c>
      <c r="P78" s="19">
        <v>7951</v>
      </c>
      <c r="Q78" s="29" t="s">
        <v>695</v>
      </c>
    </row>
    <row r="79" spans="1:17" x14ac:dyDescent="0.25">
      <c r="A79" s="84" t="s">
        <v>781</v>
      </c>
      <c r="B79" s="25" t="s">
        <v>738</v>
      </c>
      <c r="G79" s="18"/>
      <c r="H79" s="40"/>
      <c r="J79" s="74">
        <f t="shared" si="5"/>
        <v>0</v>
      </c>
      <c r="K79" s="17">
        <v>4937</v>
      </c>
      <c r="L79" s="19" t="str">
        <f t="shared" si="6"/>
        <v>★</v>
      </c>
      <c r="M79" s="25" t="s">
        <v>738</v>
      </c>
      <c r="O79" s="17">
        <v>8237</v>
      </c>
      <c r="P79" s="91">
        <v>8237</v>
      </c>
      <c r="Q79" s="29" t="s">
        <v>745</v>
      </c>
    </row>
    <row r="80" spans="1:17" x14ac:dyDescent="0.25">
      <c r="A80" s="84" t="s">
        <v>782</v>
      </c>
      <c r="B80" s="25" t="s">
        <v>782</v>
      </c>
      <c r="G80" s="18"/>
      <c r="H80" s="40"/>
      <c r="J80" s="74">
        <f t="shared" si="5"/>
        <v>0</v>
      </c>
      <c r="K80" s="17">
        <v>16018</v>
      </c>
      <c r="L80" s="19" t="str">
        <f t="shared" si="6"/>
        <v>★</v>
      </c>
      <c r="M80" s="25" t="s">
        <v>782</v>
      </c>
      <c r="O80" s="89">
        <v>8314</v>
      </c>
      <c r="P80" s="19">
        <v>8314</v>
      </c>
      <c r="Q80" s="29" t="s">
        <v>689</v>
      </c>
    </row>
    <row r="81" spans="1:19" x14ac:dyDescent="0.25">
      <c r="A81" s="84" t="s">
        <v>710</v>
      </c>
      <c r="B81" s="25" t="s">
        <v>710</v>
      </c>
      <c r="C81" s="67">
        <v>1</v>
      </c>
      <c r="G81" s="18"/>
      <c r="H81" s="40">
        <v>1</v>
      </c>
      <c r="J81" s="74">
        <f t="shared" si="5"/>
        <v>2</v>
      </c>
      <c r="K81" s="17">
        <v>7530</v>
      </c>
      <c r="L81" s="19">
        <f t="shared" si="6"/>
        <v>3765</v>
      </c>
      <c r="M81" s="25" t="s">
        <v>710</v>
      </c>
      <c r="O81" s="17">
        <v>550270</v>
      </c>
      <c r="P81" s="19">
        <v>8337.4242424242402</v>
      </c>
      <c r="Q81" s="29" t="s">
        <v>680</v>
      </c>
    </row>
    <row r="82" spans="1:19" x14ac:dyDescent="0.25">
      <c r="A82" s="84" t="s">
        <v>783</v>
      </c>
      <c r="B82" s="25" t="s">
        <v>734</v>
      </c>
      <c r="G82" s="18"/>
      <c r="H82" s="40"/>
      <c r="J82" s="74">
        <f t="shared" si="5"/>
        <v>0</v>
      </c>
      <c r="K82" s="17">
        <v>4786</v>
      </c>
      <c r="L82" s="19" t="str">
        <f t="shared" si="6"/>
        <v>★</v>
      </c>
      <c r="M82" s="25" t="s">
        <v>734</v>
      </c>
      <c r="O82" s="17">
        <v>8537</v>
      </c>
      <c r="P82" s="19">
        <v>8537</v>
      </c>
      <c r="Q82" s="29" t="s">
        <v>750</v>
      </c>
    </row>
    <row r="83" spans="1:19" x14ac:dyDescent="0.25">
      <c r="A83" s="84" t="s">
        <v>783</v>
      </c>
      <c r="B83" s="25" t="s">
        <v>784</v>
      </c>
      <c r="C83" s="67">
        <v>1</v>
      </c>
      <c r="G83" s="18"/>
      <c r="H83" s="40"/>
      <c r="J83" s="74">
        <f t="shared" si="5"/>
        <v>1</v>
      </c>
      <c r="K83" s="17">
        <v>14737</v>
      </c>
      <c r="L83" s="19">
        <f t="shared" si="6"/>
        <v>14737</v>
      </c>
      <c r="M83" s="25" t="s">
        <v>784</v>
      </c>
      <c r="O83" s="17">
        <v>9041</v>
      </c>
      <c r="P83" s="88">
        <v>9041</v>
      </c>
      <c r="Q83" s="29" t="s">
        <v>785</v>
      </c>
    </row>
    <row r="84" spans="1:19" x14ac:dyDescent="0.25">
      <c r="A84" s="84" t="s">
        <v>786</v>
      </c>
      <c r="B84" s="25" t="s">
        <v>708</v>
      </c>
      <c r="C84" s="67">
        <v>1</v>
      </c>
      <c r="G84" s="18"/>
      <c r="H84" s="40">
        <v>1</v>
      </c>
      <c r="J84" s="74">
        <f t="shared" si="5"/>
        <v>2</v>
      </c>
      <c r="K84" s="17">
        <v>7479</v>
      </c>
      <c r="L84" s="19">
        <f t="shared" si="6"/>
        <v>3739.5</v>
      </c>
      <c r="M84" s="25" t="s">
        <v>708</v>
      </c>
      <c r="O84" s="17">
        <v>9613</v>
      </c>
      <c r="P84" s="91">
        <v>9613</v>
      </c>
      <c r="Q84" s="29" t="s">
        <v>753</v>
      </c>
    </row>
    <row r="85" spans="1:19" x14ac:dyDescent="0.25">
      <c r="A85" s="84" t="s">
        <v>786</v>
      </c>
      <c r="B85" s="25" t="s">
        <v>704</v>
      </c>
      <c r="G85" s="18"/>
      <c r="H85" s="40"/>
      <c r="J85" s="74">
        <f t="shared" si="5"/>
        <v>0</v>
      </c>
      <c r="K85" s="17">
        <v>3410</v>
      </c>
      <c r="L85" s="19" t="str">
        <f t="shared" si="6"/>
        <v>★</v>
      </c>
      <c r="M85" s="25" t="s">
        <v>704</v>
      </c>
      <c r="O85" s="17">
        <v>9873</v>
      </c>
      <c r="P85" s="91">
        <v>9873</v>
      </c>
      <c r="Q85" s="29" t="s">
        <v>761</v>
      </c>
    </row>
    <row r="86" spans="1:19" x14ac:dyDescent="0.25">
      <c r="A86" s="84" t="s">
        <v>787</v>
      </c>
      <c r="B86" s="25" t="s">
        <v>770</v>
      </c>
      <c r="G86" s="18"/>
      <c r="H86" s="40"/>
      <c r="J86" s="74">
        <f t="shared" si="5"/>
        <v>0</v>
      </c>
      <c r="K86" s="17">
        <v>6945</v>
      </c>
      <c r="L86" s="19" t="str">
        <f t="shared" si="6"/>
        <v>★</v>
      </c>
      <c r="M86" s="25" t="s">
        <v>770</v>
      </c>
      <c r="O86" s="17">
        <v>9914</v>
      </c>
      <c r="P86" s="91">
        <v>9914</v>
      </c>
      <c r="Q86" s="29" t="s">
        <v>733</v>
      </c>
    </row>
    <row r="87" spans="1:19" x14ac:dyDescent="0.25">
      <c r="A87" s="84" t="s">
        <v>787</v>
      </c>
      <c r="B87" s="25" t="s">
        <v>712</v>
      </c>
      <c r="G87" s="18"/>
      <c r="H87" s="40"/>
      <c r="J87" s="74">
        <f t="shared" si="5"/>
        <v>0</v>
      </c>
      <c r="K87" s="17">
        <v>3796</v>
      </c>
      <c r="L87" s="19" t="str">
        <f t="shared" si="6"/>
        <v>★</v>
      </c>
      <c r="M87" s="25" t="s">
        <v>712</v>
      </c>
      <c r="O87" s="17">
        <v>20405</v>
      </c>
      <c r="P87" s="19">
        <v>10202.5</v>
      </c>
      <c r="Q87" s="29" t="s">
        <v>766</v>
      </c>
      <c r="R87" s="17" t="s">
        <v>788</v>
      </c>
    </row>
    <row r="88" spans="1:19" x14ac:dyDescent="0.25">
      <c r="A88" s="84" t="s">
        <v>698</v>
      </c>
      <c r="B88" s="25" t="s">
        <v>698</v>
      </c>
      <c r="C88" s="67">
        <v>1</v>
      </c>
      <c r="D88" s="14">
        <v>1</v>
      </c>
      <c r="E88" s="86">
        <v>1</v>
      </c>
      <c r="F88" s="87">
        <v>1</v>
      </c>
      <c r="G88" s="18"/>
      <c r="H88" s="40"/>
      <c r="J88" s="74">
        <f t="shared" si="5"/>
        <v>4</v>
      </c>
      <c r="K88" s="17">
        <v>9675</v>
      </c>
      <c r="L88" s="19">
        <f t="shared" si="6"/>
        <v>2418.75</v>
      </c>
      <c r="M88" s="25" t="s">
        <v>698</v>
      </c>
      <c r="O88" s="17">
        <v>10835</v>
      </c>
      <c r="P88" s="19">
        <v>10835</v>
      </c>
      <c r="Q88" s="29" t="s">
        <v>737</v>
      </c>
      <c r="R88" s="314" t="s">
        <v>789</v>
      </c>
      <c r="S88" s="315">
        <v>8927.75</v>
      </c>
    </row>
    <row r="89" spans="1:19" x14ac:dyDescent="0.25">
      <c r="A89" s="84" t="s">
        <v>774</v>
      </c>
      <c r="B89" s="25" t="s">
        <v>774</v>
      </c>
      <c r="G89" s="18"/>
      <c r="H89" s="40"/>
      <c r="J89" s="74">
        <f t="shared" si="5"/>
        <v>0</v>
      </c>
      <c r="K89" s="17">
        <v>7154</v>
      </c>
      <c r="L89" s="19" t="str">
        <f t="shared" si="6"/>
        <v>★</v>
      </c>
      <c r="M89" s="25" t="s">
        <v>774</v>
      </c>
      <c r="O89" s="17">
        <v>10924</v>
      </c>
      <c r="P89" s="19">
        <v>10924</v>
      </c>
      <c r="Q89" s="29" t="s">
        <v>764</v>
      </c>
      <c r="R89" s="314"/>
      <c r="S89" s="315"/>
    </row>
    <row r="90" spans="1:19" x14ac:dyDescent="0.25">
      <c r="A90" s="84" t="s">
        <v>790</v>
      </c>
      <c r="B90" s="25" t="s">
        <v>705</v>
      </c>
      <c r="E90" s="86">
        <v>1</v>
      </c>
      <c r="F90" s="87">
        <v>1</v>
      </c>
      <c r="G90" s="18"/>
      <c r="H90" s="40"/>
      <c r="J90" s="74">
        <f t="shared" si="5"/>
        <v>2</v>
      </c>
      <c r="K90" s="17">
        <v>7006</v>
      </c>
      <c r="L90" s="19">
        <f t="shared" si="6"/>
        <v>3503</v>
      </c>
      <c r="M90" s="25" t="s">
        <v>705</v>
      </c>
      <c r="O90" s="17">
        <v>11649</v>
      </c>
      <c r="P90" s="90">
        <v>11649</v>
      </c>
      <c r="Q90" s="29" t="s">
        <v>791</v>
      </c>
      <c r="R90" s="314" t="s">
        <v>792</v>
      </c>
      <c r="S90" s="315">
        <v>6937.5</v>
      </c>
    </row>
    <row r="91" spans="1:19" x14ac:dyDescent="0.25">
      <c r="A91" s="84" t="s">
        <v>790</v>
      </c>
      <c r="B91" s="25" t="s">
        <v>768</v>
      </c>
      <c r="G91" s="18"/>
      <c r="H91" s="40"/>
      <c r="J91" s="74">
        <f t="shared" si="5"/>
        <v>0</v>
      </c>
      <c r="K91" s="17">
        <v>6869</v>
      </c>
      <c r="L91" s="19" t="str">
        <f t="shared" si="6"/>
        <v>★</v>
      </c>
      <c r="M91" s="25" t="s">
        <v>768</v>
      </c>
      <c r="O91" s="17">
        <v>11736</v>
      </c>
      <c r="P91" s="82">
        <v>11736</v>
      </c>
      <c r="Q91" s="29" t="s">
        <v>269</v>
      </c>
      <c r="R91" s="314"/>
      <c r="S91" s="315"/>
    </row>
    <row r="92" spans="1:19" x14ac:dyDescent="0.25">
      <c r="A92" s="84" t="s">
        <v>694</v>
      </c>
      <c r="B92" s="25" t="s">
        <v>694</v>
      </c>
      <c r="G92" s="18"/>
      <c r="H92" s="40"/>
      <c r="J92" s="74">
        <f t="shared" si="5"/>
        <v>0</v>
      </c>
      <c r="K92" s="17">
        <v>2104</v>
      </c>
      <c r="L92" s="19" t="str">
        <f t="shared" si="6"/>
        <v>★</v>
      </c>
      <c r="M92" s="25" t="s">
        <v>694</v>
      </c>
      <c r="O92" s="17">
        <v>12065</v>
      </c>
      <c r="P92" s="19">
        <v>12065</v>
      </c>
      <c r="Q92" s="29" t="s">
        <v>687</v>
      </c>
      <c r="R92" s="314" t="s">
        <v>793</v>
      </c>
      <c r="S92" s="315">
        <v>9237</v>
      </c>
    </row>
    <row r="93" spans="1:19" x14ac:dyDescent="0.25">
      <c r="A93" s="84" t="s">
        <v>696</v>
      </c>
      <c r="B93" s="25" t="s">
        <v>696</v>
      </c>
      <c r="G93" s="18"/>
      <c r="H93" s="40"/>
      <c r="J93" s="74">
        <f t="shared" si="5"/>
        <v>0</v>
      </c>
      <c r="K93" s="17">
        <v>2243</v>
      </c>
      <c r="L93" s="19" t="str">
        <f t="shared" si="6"/>
        <v>★</v>
      </c>
      <c r="M93" s="25" t="s">
        <v>696</v>
      </c>
      <c r="O93" s="17">
        <v>12174</v>
      </c>
      <c r="P93" s="19">
        <v>12174</v>
      </c>
      <c r="Q93" s="29" t="s">
        <v>769</v>
      </c>
      <c r="R93" s="314"/>
      <c r="S93" s="315"/>
    </row>
    <row r="94" spans="1:19" x14ac:dyDescent="0.25">
      <c r="A94" s="84" t="s">
        <v>791</v>
      </c>
      <c r="B94" s="25" t="s">
        <v>791</v>
      </c>
      <c r="D94" s="14">
        <v>1</v>
      </c>
      <c r="G94" s="18"/>
      <c r="H94" s="40"/>
      <c r="J94" s="74">
        <f t="shared" si="5"/>
        <v>1</v>
      </c>
      <c r="K94" s="17">
        <v>11649</v>
      </c>
      <c r="L94" s="19">
        <f t="shared" si="6"/>
        <v>11649</v>
      </c>
      <c r="M94" s="25" t="s">
        <v>791</v>
      </c>
      <c r="O94" s="17">
        <v>13581</v>
      </c>
      <c r="P94" s="19">
        <v>13581</v>
      </c>
      <c r="Q94" s="29" t="s">
        <v>763</v>
      </c>
      <c r="R94" s="314"/>
      <c r="S94" s="315"/>
    </row>
    <row r="95" spans="1:19" x14ac:dyDescent="0.25">
      <c r="A95" s="84" t="s">
        <v>757</v>
      </c>
      <c r="B95" s="25" t="s">
        <v>757</v>
      </c>
      <c r="F95" s="87">
        <v>1</v>
      </c>
      <c r="G95" s="18"/>
      <c r="H95" s="40"/>
      <c r="J95" s="74">
        <f t="shared" si="5"/>
        <v>1</v>
      </c>
      <c r="K95" s="17">
        <v>6002</v>
      </c>
      <c r="L95" s="19">
        <f t="shared" si="6"/>
        <v>6002</v>
      </c>
      <c r="M95" s="25" t="s">
        <v>757</v>
      </c>
      <c r="O95" s="17">
        <v>13613</v>
      </c>
      <c r="P95" s="19">
        <v>13613</v>
      </c>
      <c r="Q95" s="29" t="s">
        <v>711</v>
      </c>
      <c r="R95" s="314"/>
      <c r="S95" s="315"/>
    </row>
    <row r="96" spans="1:19" x14ac:dyDescent="0.25">
      <c r="A96" s="84" t="s">
        <v>785</v>
      </c>
      <c r="B96" s="25" t="s">
        <v>785</v>
      </c>
      <c r="G96" s="18"/>
      <c r="H96" s="40"/>
      <c r="J96" s="74">
        <f t="shared" si="5"/>
        <v>0</v>
      </c>
      <c r="K96" s="17">
        <v>9041</v>
      </c>
      <c r="L96" s="19" t="str">
        <f t="shared" si="6"/>
        <v>★</v>
      </c>
      <c r="M96" s="25" t="s">
        <v>785</v>
      </c>
      <c r="O96" s="17">
        <v>13623</v>
      </c>
      <c r="P96" s="19">
        <v>13623</v>
      </c>
      <c r="Q96" s="29" t="s">
        <v>759</v>
      </c>
      <c r="R96" s="84" t="s">
        <v>794</v>
      </c>
      <c r="S96" s="91">
        <v>9041</v>
      </c>
    </row>
    <row r="97" spans="1:19" x14ac:dyDescent="0.25">
      <c r="A97" s="84" t="s">
        <v>765</v>
      </c>
      <c r="B97" s="25" t="s">
        <v>765</v>
      </c>
      <c r="D97" s="14">
        <v>1</v>
      </c>
      <c r="F97" s="87">
        <v>1</v>
      </c>
      <c r="G97" s="18"/>
      <c r="H97" s="40"/>
      <c r="J97" s="74">
        <f t="shared" si="5"/>
        <v>2</v>
      </c>
      <c r="K97" s="17">
        <v>13127</v>
      </c>
      <c r="L97" s="19">
        <f t="shared" si="6"/>
        <v>6563.5</v>
      </c>
      <c r="M97" s="25" t="s">
        <v>765</v>
      </c>
      <c r="O97" s="17">
        <v>13805</v>
      </c>
      <c r="P97" s="91">
        <v>13805</v>
      </c>
      <c r="Q97" s="29" t="s">
        <v>728</v>
      </c>
      <c r="R97" s="314" t="s">
        <v>795</v>
      </c>
      <c r="S97" s="315">
        <v>14054</v>
      </c>
    </row>
    <row r="98" spans="1:19" x14ac:dyDescent="0.25">
      <c r="A98" s="84" t="s">
        <v>776</v>
      </c>
      <c r="B98" s="25" t="s">
        <v>776</v>
      </c>
      <c r="G98" s="18"/>
      <c r="H98" s="40"/>
      <c r="J98" s="74">
        <f t="shared" si="5"/>
        <v>0</v>
      </c>
      <c r="K98" s="17">
        <v>7212</v>
      </c>
      <c r="L98" s="19" t="str">
        <f t="shared" si="6"/>
        <v>★</v>
      </c>
      <c r="M98" s="25" t="s">
        <v>776</v>
      </c>
      <c r="O98" s="17">
        <v>13886</v>
      </c>
      <c r="P98" s="19">
        <v>13886</v>
      </c>
      <c r="Q98" s="29" t="s">
        <v>773</v>
      </c>
      <c r="R98" s="314"/>
      <c r="S98" s="315"/>
    </row>
    <row r="99" spans="1:19" x14ac:dyDescent="0.25">
      <c r="A99" s="84" t="s">
        <v>780</v>
      </c>
      <c r="B99" s="25" t="s">
        <v>780</v>
      </c>
      <c r="G99" s="18"/>
      <c r="H99" s="40"/>
      <c r="J99" s="74">
        <f t="shared" si="5"/>
        <v>0</v>
      </c>
      <c r="K99" s="17">
        <v>7769</v>
      </c>
      <c r="L99" s="19" t="str">
        <f t="shared" si="6"/>
        <v>★</v>
      </c>
      <c r="M99" s="25" t="s">
        <v>780</v>
      </c>
      <c r="O99" s="17">
        <v>14737</v>
      </c>
      <c r="P99" s="19">
        <v>14737</v>
      </c>
      <c r="Q99" s="29" t="s">
        <v>784</v>
      </c>
      <c r="R99" s="314"/>
      <c r="S99" s="315"/>
    </row>
    <row r="100" spans="1:19" x14ac:dyDescent="0.25">
      <c r="A100" s="84" t="s">
        <v>716</v>
      </c>
      <c r="B100" s="25" t="s">
        <v>716</v>
      </c>
      <c r="D100" s="14">
        <v>1</v>
      </c>
      <c r="F100" s="87">
        <v>1</v>
      </c>
      <c r="G100" s="18"/>
      <c r="H100" s="40"/>
      <c r="J100" s="74">
        <f t="shared" si="5"/>
        <v>2</v>
      </c>
      <c r="K100" s="17">
        <v>7736</v>
      </c>
      <c r="L100" s="19">
        <f t="shared" si="6"/>
        <v>3868</v>
      </c>
      <c r="M100" s="25" t="s">
        <v>716</v>
      </c>
      <c r="O100" s="17">
        <v>14795</v>
      </c>
      <c r="P100" s="19">
        <v>14795</v>
      </c>
      <c r="Q100" s="29" t="s">
        <v>772</v>
      </c>
      <c r="R100" s="314" t="s">
        <v>796</v>
      </c>
      <c r="S100" s="315">
        <v>7585.5</v>
      </c>
    </row>
    <row r="101" spans="1:19" x14ac:dyDescent="0.25">
      <c r="A101" s="84" t="s">
        <v>779</v>
      </c>
      <c r="B101" s="25" t="s">
        <v>779</v>
      </c>
      <c r="G101" s="18"/>
      <c r="H101" s="40"/>
      <c r="J101" s="74">
        <f t="shared" si="5"/>
        <v>0</v>
      </c>
      <c r="K101" s="17">
        <v>7435</v>
      </c>
      <c r="L101" s="19" t="str">
        <f t="shared" si="6"/>
        <v>★</v>
      </c>
      <c r="M101" s="25" t="s">
        <v>779</v>
      </c>
      <c r="O101" s="17">
        <v>15456</v>
      </c>
      <c r="P101" s="19">
        <v>15456</v>
      </c>
      <c r="Q101" s="29" t="s">
        <v>129</v>
      </c>
      <c r="R101" s="314"/>
      <c r="S101" s="315"/>
    </row>
    <row r="102" spans="1:19" x14ac:dyDescent="0.25">
      <c r="A102" s="84" t="s">
        <v>760</v>
      </c>
      <c r="B102" s="25" t="s">
        <v>760</v>
      </c>
      <c r="G102" s="18"/>
      <c r="H102" s="40"/>
      <c r="J102" s="74">
        <f t="shared" si="5"/>
        <v>0</v>
      </c>
      <c r="K102" s="17">
        <v>6099</v>
      </c>
      <c r="L102" s="19" t="str">
        <f>IF(J102=0,"★",SUM(K102/J102))</f>
        <v>★</v>
      </c>
      <c r="M102" s="25" t="s">
        <v>760</v>
      </c>
      <c r="O102" s="17">
        <v>16018</v>
      </c>
      <c r="P102" s="91">
        <v>16018</v>
      </c>
      <c r="Q102" s="29" t="s">
        <v>782</v>
      </c>
      <c r="R102" s="84" t="s">
        <v>797</v>
      </c>
      <c r="S102" s="91">
        <v>6099</v>
      </c>
    </row>
    <row r="103" spans="1:19" x14ac:dyDescent="0.25">
      <c r="G103" s="18"/>
      <c r="H103" s="40"/>
    </row>
    <row r="104" spans="1:19" x14ac:dyDescent="0.25">
      <c r="G104" s="18"/>
      <c r="H104" s="40"/>
    </row>
    <row r="105" spans="1:19" x14ac:dyDescent="0.25">
      <c r="G105" s="18"/>
      <c r="H105" s="40"/>
    </row>
    <row r="106" spans="1:19" x14ac:dyDescent="0.25">
      <c r="G106" s="18"/>
      <c r="H106" s="40"/>
    </row>
    <row r="107" spans="1:19" x14ac:dyDescent="0.25">
      <c r="G107" s="18"/>
      <c r="H107" s="40"/>
    </row>
    <row r="108" spans="1:19" x14ac:dyDescent="0.25">
      <c r="G108" s="18"/>
      <c r="H108" s="40"/>
    </row>
    <row r="109" spans="1:19" x14ac:dyDescent="0.25">
      <c r="G109" s="18"/>
      <c r="H109" s="40"/>
    </row>
    <row r="110" spans="1:19" x14ac:dyDescent="0.25">
      <c r="G110" s="18"/>
      <c r="H110" s="40"/>
    </row>
    <row r="111" spans="1:19" x14ac:dyDescent="0.25">
      <c r="G111" s="18"/>
      <c r="H111" s="40"/>
    </row>
  </sheetData>
  <mergeCells count="10">
    <mergeCell ref="R97:R99"/>
    <mergeCell ref="S97:S99"/>
    <mergeCell ref="R100:R101"/>
    <mergeCell ref="S100:S101"/>
    <mergeCell ref="R88:R89"/>
    <mergeCell ref="S88:S89"/>
    <mergeCell ref="R90:R91"/>
    <mergeCell ref="S90:S91"/>
    <mergeCell ref="R92:R95"/>
    <mergeCell ref="S92:S95"/>
  </mergeCells>
  <phoneticPr fontId="5"/>
  <pageMargins left="0" right="0" top="0.39370078740157477" bottom="0.39370078740157477" header="0" footer="0"/>
  <headerFooter>
    <oddHeader>&amp;C&amp;A</oddHeader>
    <oddFooter>&amp;Cページ &amp;P</oddFooter>
  </headerFooter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I215"/>
  <sheetViews>
    <sheetView workbookViewId="0">
      <pane xSplit="3" ySplit="2" topLeftCell="S3" activePane="bottomRight" state="frozen"/>
      <selection pane="topRight" activeCell="D1" sqref="D1"/>
      <selection pane="bottomLeft" activeCell="A3" sqref="A3"/>
      <selection pane="bottomRight" activeCell="AC4" sqref="AC4"/>
    </sheetView>
  </sheetViews>
  <sheetFormatPr defaultRowHeight="14.4" x14ac:dyDescent="0.25"/>
  <cols>
    <col min="1" max="1" width="2.8984375" style="30" customWidth="1"/>
    <col min="2" max="2" width="11.59765625" style="127" customWidth="1"/>
    <col min="3" max="3" width="11.59765625" style="29" customWidth="1"/>
    <col min="4" max="6" width="12.3984375" style="29" customWidth="1"/>
    <col min="7" max="7" width="12.3984375" style="140" customWidth="1"/>
    <col min="8" max="8" width="10.69921875" style="106" customWidth="1"/>
    <col min="9" max="9" width="12.3984375" style="141" customWidth="1"/>
    <col min="10" max="10" width="13" style="142" customWidth="1"/>
    <col min="11" max="11" width="14.59765625" style="143" customWidth="1"/>
    <col min="12" max="12" width="10.69921875" style="144" customWidth="1"/>
    <col min="13" max="14" width="10.69921875" style="30" customWidth="1"/>
    <col min="15" max="16" width="10.69921875" style="145" customWidth="1"/>
    <col min="17" max="18" width="10.69921875" style="51" customWidth="1"/>
    <col min="19" max="28" width="10.69921875" style="30" customWidth="1"/>
    <col min="29" max="29" width="4.296875" style="30" customWidth="1"/>
    <col min="30" max="30" width="3.296875" style="30" customWidth="1"/>
    <col min="31" max="31" width="3.3984375" style="30" customWidth="1"/>
    <col min="32" max="35" width="3.296875" style="30" customWidth="1"/>
    <col min="36" max="36" width="3.3984375" style="30" customWidth="1"/>
    <col min="37" max="39" width="3.296875" style="30" customWidth="1"/>
    <col min="40" max="41" width="3" style="30" customWidth="1"/>
    <col min="42" max="42" width="3.3984375" style="30" customWidth="1"/>
    <col min="43" max="1023" width="10.69921875" style="30" customWidth="1"/>
  </cols>
  <sheetData>
    <row r="1" spans="1:45" x14ac:dyDescent="0.25">
      <c r="B1" s="30"/>
      <c r="C1" s="30"/>
      <c r="D1" s="100"/>
      <c r="E1" s="100"/>
      <c r="F1" s="30"/>
      <c r="G1" s="100"/>
      <c r="H1" s="100"/>
      <c r="I1" s="100"/>
      <c r="J1" s="100"/>
      <c r="K1" s="100"/>
      <c r="L1" s="100"/>
      <c r="M1" s="100"/>
      <c r="N1" s="100"/>
      <c r="O1" s="101"/>
      <c r="P1" s="101"/>
      <c r="Q1" s="51" t="s">
        <v>798</v>
      </c>
      <c r="U1" s="30" t="s">
        <v>32</v>
      </c>
      <c r="Z1" s="30" t="s">
        <v>799</v>
      </c>
    </row>
    <row r="2" spans="1:45" x14ac:dyDescent="0.25">
      <c r="B2" s="102"/>
      <c r="C2" s="23"/>
      <c r="D2" s="103" t="s">
        <v>25</v>
      </c>
      <c r="E2" s="104" t="s">
        <v>23</v>
      </c>
      <c r="F2" s="30" t="s">
        <v>30</v>
      </c>
      <c r="G2" s="105" t="s">
        <v>3</v>
      </c>
      <c r="H2" s="106" t="s">
        <v>22</v>
      </c>
      <c r="I2" s="107" t="s">
        <v>28</v>
      </c>
      <c r="J2" s="108" t="s">
        <v>0</v>
      </c>
      <c r="K2" s="109" t="s">
        <v>2</v>
      </c>
      <c r="L2" s="110" t="s">
        <v>29</v>
      </c>
      <c r="M2" s="111" t="s">
        <v>24</v>
      </c>
      <c r="N2" s="112" t="s">
        <v>26</v>
      </c>
      <c r="O2" s="113" t="s">
        <v>27</v>
      </c>
      <c r="P2" s="114" t="s">
        <v>800</v>
      </c>
      <c r="Q2" s="51" t="s">
        <v>615</v>
      </c>
      <c r="R2" s="115" t="s">
        <v>799</v>
      </c>
      <c r="S2" s="52"/>
      <c r="T2" s="30" t="s">
        <v>31</v>
      </c>
      <c r="U2" s="117"/>
      <c r="X2" s="30" t="s">
        <v>801</v>
      </c>
      <c r="Z2" s="30" t="s">
        <v>802</v>
      </c>
      <c r="AB2" s="30" t="s">
        <v>193</v>
      </c>
      <c r="AC2" s="30" t="s">
        <v>803</v>
      </c>
      <c r="AD2" s="30" t="s">
        <v>804</v>
      </c>
      <c r="AE2" s="30" t="s">
        <v>805</v>
      </c>
      <c r="AF2" s="30" t="s">
        <v>197</v>
      </c>
      <c r="AG2" s="30" t="s">
        <v>806</v>
      </c>
      <c r="AH2" s="30" t="s">
        <v>198</v>
      </c>
      <c r="AI2" s="30" t="s">
        <v>199</v>
      </c>
      <c r="AJ2" s="30" t="s">
        <v>194</v>
      </c>
      <c r="AK2" s="30" t="s">
        <v>195</v>
      </c>
      <c r="AL2" s="30" t="s">
        <v>196</v>
      </c>
      <c r="AM2" s="30" t="s">
        <v>200</v>
      </c>
      <c r="AN2" s="30" t="s">
        <v>197</v>
      </c>
      <c r="AO2" s="30" t="s">
        <v>807</v>
      </c>
      <c r="AP2" s="30" t="s">
        <v>202</v>
      </c>
      <c r="AQ2" s="30" t="s">
        <v>31</v>
      </c>
      <c r="AR2" s="30" t="s">
        <v>203</v>
      </c>
      <c r="AS2" s="30" t="s">
        <v>192</v>
      </c>
    </row>
    <row r="3" spans="1:45" x14ac:dyDescent="0.25">
      <c r="B3" s="102"/>
      <c r="C3" s="23"/>
      <c r="D3" s="103"/>
      <c r="E3" s="104"/>
      <c r="F3" s="30"/>
      <c r="G3" s="105"/>
      <c r="H3" s="106" t="s">
        <v>40</v>
      </c>
      <c r="I3" s="107"/>
      <c r="J3" s="108"/>
      <c r="K3" s="109"/>
      <c r="L3" s="110"/>
      <c r="M3" s="111"/>
      <c r="N3" s="112"/>
      <c r="O3" s="113"/>
      <c r="P3" s="114"/>
      <c r="R3" s="115"/>
      <c r="S3" s="52"/>
      <c r="U3" s="117"/>
    </row>
    <row r="4" spans="1:45" x14ac:dyDescent="0.25">
      <c r="B4" s="102"/>
      <c r="C4" s="23" t="s">
        <v>808</v>
      </c>
      <c r="D4" s="103">
        <f t="shared" ref="D4:Q4" si="0">SUM(D6:D108)</f>
        <v>347</v>
      </c>
      <c r="E4" s="104">
        <f t="shared" si="0"/>
        <v>152</v>
      </c>
      <c r="F4" s="30">
        <f t="shared" si="0"/>
        <v>92</v>
      </c>
      <c r="G4" s="105">
        <f t="shared" si="0"/>
        <v>78</v>
      </c>
      <c r="H4" s="116">
        <f t="shared" si="0"/>
        <v>75</v>
      </c>
      <c r="I4" s="107">
        <f t="shared" si="0"/>
        <v>69</v>
      </c>
      <c r="J4" s="108">
        <f t="shared" si="0"/>
        <v>69</v>
      </c>
      <c r="K4" s="109">
        <f t="shared" si="0"/>
        <v>57</v>
      </c>
      <c r="L4" s="110">
        <f t="shared" si="0"/>
        <v>54</v>
      </c>
      <c r="M4" s="111">
        <f t="shared" si="0"/>
        <v>32</v>
      </c>
      <c r="N4" s="112">
        <f t="shared" si="0"/>
        <v>31</v>
      </c>
      <c r="O4" s="113">
        <f t="shared" si="0"/>
        <v>10</v>
      </c>
      <c r="P4" s="118">
        <f t="shared" si="0"/>
        <v>17</v>
      </c>
      <c r="Q4" s="30">
        <f t="shared" si="0"/>
        <v>7</v>
      </c>
      <c r="R4" s="115">
        <f>SUM(G4+I4)</f>
        <v>147</v>
      </c>
      <c r="S4" s="117"/>
      <c r="T4" s="30">
        <f>SUM(D4:Q4)</f>
        <v>1090</v>
      </c>
      <c r="U4" s="30">
        <f>SUM(U6:U102)</f>
        <v>6996587</v>
      </c>
      <c r="V4" s="53">
        <f>IF(T4=0,"★",SUM(U4/T4))</f>
        <v>6418.8871559633026</v>
      </c>
      <c r="W4" s="53"/>
      <c r="X4" s="117" t="str">
        <f>IF(T4=0,"店舗無し",INDEX($D$2:$P$2,MATCH(LARGE($D4:$P4,1),$D4:P4,0)))</f>
        <v>スギHD</v>
      </c>
      <c r="Y4" s="117"/>
      <c r="Z4" s="117" t="str">
        <f>IF($T4=0,"店舗無し",IF(AND(LARGE($D4:$Q4,1)&lt;&gt;$F4,LARGE($D4:$Q4,1)&lt;&gt;$H4),IF(LARGE($D4:$Q4,1)=LARGE($D4:$Q4,2),"同率複数",INDEX($D$2:$P$2,MATCH(LARGE($D4:$P4,1),$D4:R4,0))),IF(LARGE($D4:$Q4,1)=LARGE($D4:$Q4,2),"同率複数","ゲンスギ")))</f>
        <v>スギHD</v>
      </c>
      <c r="AA4" s="117"/>
      <c r="AB4" t="s">
        <v>809</v>
      </c>
      <c r="AC4" s="119">
        <f t="shared" ref="AC4:AO4" si="1">SUM(D6:D21)</f>
        <v>99</v>
      </c>
      <c r="AD4" s="120">
        <f t="shared" si="1"/>
        <v>49</v>
      </c>
      <c r="AE4" s="101">
        <f t="shared" si="1"/>
        <v>38</v>
      </c>
      <c r="AF4" s="105">
        <f t="shared" si="1"/>
        <v>15</v>
      </c>
      <c r="AG4" s="106">
        <f t="shared" si="1"/>
        <v>3</v>
      </c>
      <c r="AH4" s="121">
        <f t="shared" si="1"/>
        <v>30</v>
      </c>
      <c r="AI4" s="108">
        <f t="shared" si="1"/>
        <v>38</v>
      </c>
      <c r="AJ4" s="122">
        <f t="shared" si="1"/>
        <v>7</v>
      </c>
      <c r="AK4" s="123">
        <f t="shared" si="1"/>
        <v>21</v>
      </c>
      <c r="AL4" s="124">
        <f t="shared" si="1"/>
        <v>1</v>
      </c>
      <c r="AM4" s="125">
        <f t="shared" si="1"/>
        <v>15</v>
      </c>
      <c r="AN4" s="126">
        <f t="shared" si="1"/>
        <v>4</v>
      </c>
      <c r="AO4" s="114">
        <f t="shared" si="1"/>
        <v>6</v>
      </c>
      <c r="AP4" s="51">
        <v>7</v>
      </c>
      <c r="AQ4" s="30">
        <f>SUM(AC4:AP4)</f>
        <v>333</v>
      </c>
      <c r="AR4" s="114">
        <f>SUM(U6:U21)</f>
        <v>2171557</v>
      </c>
      <c r="AS4" s="53">
        <f>IF(AQ4=0,"★",SUM(AR4/AQ4))</f>
        <v>6521.1921921921921</v>
      </c>
    </row>
    <row r="5" spans="1:45" x14ac:dyDescent="0.25">
      <c r="B5" s="102"/>
      <c r="C5" s="23"/>
      <c r="D5" s="103"/>
      <c r="E5" s="104"/>
      <c r="F5" s="30"/>
      <c r="G5" s="105"/>
      <c r="I5" s="107"/>
      <c r="J5" s="108"/>
      <c r="K5" s="109"/>
      <c r="L5" s="110"/>
      <c r="M5" s="111"/>
      <c r="N5" s="112"/>
      <c r="O5" s="113"/>
      <c r="P5" s="118"/>
      <c r="Q5" s="52"/>
      <c r="R5" s="115"/>
      <c r="S5" s="117"/>
      <c r="V5" s="53"/>
      <c r="W5" s="53"/>
      <c r="X5" s="53"/>
      <c r="Y5" s="53"/>
      <c r="Z5" s="117"/>
      <c r="AA5" s="53"/>
      <c r="AB5" s="30" t="s">
        <v>810</v>
      </c>
      <c r="AC5" s="119">
        <f t="shared" ref="AC5:AO5" si="2">SUM(D22:D70)</f>
        <v>103</v>
      </c>
      <c r="AD5" s="120">
        <f t="shared" si="2"/>
        <v>60</v>
      </c>
      <c r="AE5" s="101">
        <f t="shared" si="2"/>
        <v>25</v>
      </c>
      <c r="AF5" s="105">
        <f t="shared" si="2"/>
        <v>26</v>
      </c>
      <c r="AG5" s="106">
        <f t="shared" si="2"/>
        <v>38</v>
      </c>
      <c r="AH5" s="121">
        <f t="shared" si="2"/>
        <v>30</v>
      </c>
      <c r="AI5" s="108">
        <f t="shared" si="2"/>
        <v>25</v>
      </c>
      <c r="AJ5" s="122">
        <f t="shared" si="2"/>
        <v>34</v>
      </c>
      <c r="AK5" s="123">
        <f t="shared" si="2"/>
        <v>13</v>
      </c>
      <c r="AL5" s="124">
        <f t="shared" si="2"/>
        <v>19</v>
      </c>
      <c r="AM5" s="125">
        <f t="shared" si="2"/>
        <v>15</v>
      </c>
      <c r="AN5" s="126">
        <f t="shared" si="2"/>
        <v>4</v>
      </c>
      <c r="AO5" s="114">
        <f t="shared" si="2"/>
        <v>8</v>
      </c>
      <c r="AP5" s="51">
        <v>0</v>
      </c>
      <c r="AQ5" s="30">
        <f>SUM(AC5:AP5)</f>
        <v>400</v>
      </c>
      <c r="AR5" s="30">
        <f>SUM(U22:U70)</f>
        <v>2674132</v>
      </c>
      <c r="AS5" s="53">
        <f>IF(AQ5=0,"★",SUM(AR5/AQ5))</f>
        <v>6685.33</v>
      </c>
    </row>
    <row r="6" spans="1:45" x14ac:dyDescent="0.25">
      <c r="A6" s="30" t="s">
        <v>811</v>
      </c>
      <c r="B6" s="127" t="s">
        <v>809</v>
      </c>
      <c r="C6" s="29" t="s">
        <v>812</v>
      </c>
      <c r="D6" s="103">
        <v>4</v>
      </c>
      <c r="E6" s="104">
        <v>4</v>
      </c>
      <c r="F6" s="30">
        <v>3</v>
      </c>
      <c r="G6" s="105">
        <v>1</v>
      </c>
      <c r="H6" s="106">
        <v>0</v>
      </c>
      <c r="I6" s="107">
        <v>1</v>
      </c>
      <c r="J6" s="108">
        <v>2</v>
      </c>
      <c r="K6" s="109">
        <v>0</v>
      </c>
      <c r="L6" s="110">
        <v>1</v>
      </c>
      <c r="M6" s="111">
        <v>0</v>
      </c>
      <c r="N6" s="112">
        <v>1</v>
      </c>
      <c r="O6" s="113">
        <v>0</v>
      </c>
      <c r="P6" s="118">
        <v>1</v>
      </c>
      <c r="Q6" s="52"/>
      <c r="R6" s="115">
        <f t="shared" ref="R6:R37" si="3">SUM(G6+I6)</f>
        <v>2</v>
      </c>
      <c r="S6" s="117" t="s">
        <v>40</v>
      </c>
      <c r="T6" s="30">
        <f t="shared" ref="T6:T37" si="4">SUM(D6:Q6)</f>
        <v>18</v>
      </c>
      <c r="U6" s="30">
        <v>148537</v>
      </c>
      <c r="V6" s="53">
        <f t="shared" ref="V6:V37" si="5">IF(T6=0,"★",SUM(U6/T6))</f>
        <v>8252.0555555555547</v>
      </c>
      <c r="W6" s="53"/>
      <c r="X6" s="117" t="str">
        <f>IF($T6=0,"店舗無し",IF(LARGE($D6:$P6,1)=LARGE($D6:$P6,2),"同率複数",INDEX($D$2:$P$2,MATCH(LARGE($D6:$P6,1),$D6:P6,0))))</f>
        <v>同率複数</v>
      </c>
      <c r="Y6" s="117"/>
      <c r="Z6" s="117" t="str">
        <f>IF($T6=0,"店舗無し",IF(AND(LARGE($D6:$R6,1)&lt;&gt;$I6,LARGE($D6:$R6,1)&lt;&gt;$G6),IF(LARGE($D6:$R6,1)=LARGE($D6:$R6,2),"同率複数",INDEX($D$2:$R$2,MATCH(LARGE($D6:$R6,1),$D6:R6,0))),IF(LARGE($D6:$R6,1)=LARGE($D6:$R6,2),"同率複数","マツココ")))</f>
        <v>同率複数</v>
      </c>
      <c r="AA6" s="117"/>
      <c r="AB6" s="30" t="s">
        <v>813</v>
      </c>
      <c r="AC6" s="119">
        <f t="shared" ref="AC6:AO6" si="6">SUM(D71:D108)</f>
        <v>145</v>
      </c>
      <c r="AD6" s="120">
        <f t="shared" si="6"/>
        <v>43</v>
      </c>
      <c r="AE6" s="101">
        <f t="shared" si="6"/>
        <v>29</v>
      </c>
      <c r="AF6" s="105">
        <f t="shared" si="6"/>
        <v>37</v>
      </c>
      <c r="AG6" s="106">
        <f t="shared" si="6"/>
        <v>34</v>
      </c>
      <c r="AH6" s="121">
        <f t="shared" si="6"/>
        <v>9</v>
      </c>
      <c r="AI6" s="108">
        <f t="shared" si="6"/>
        <v>6</v>
      </c>
      <c r="AJ6" s="122">
        <f t="shared" si="6"/>
        <v>16</v>
      </c>
      <c r="AK6" s="123">
        <f t="shared" si="6"/>
        <v>20</v>
      </c>
      <c r="AL6" s="124">
        <f t="shared" si="6"/>
        <v>12</v>
      </c>
      <c r="AM6" s="125">
        <f t="shared" si="6"/>
        <v>1</v>
      </c>
      <c r="AN6" s="126">
        <f t="shared" si="6"/>
        <v>2</v>
      </c>
      <c r="AO6" s="114">
        <f t="shared" si="6"/>
        <v>3</v>
      </c>
      <c r="AP6" s="51">
        <v>0</v>
      </c>
      <c r="AQ6" s="30">
        <f>SUM(AC6:AP6)</f>
        <v>357</v>
      </c>
      <c r="AR6" s="30">
        <f>SUM(U71:U108)</f>
        <v>2197611</v>
      </c>
      <c r="AS6" s="53">
        <f>IF(AQ6=0,"★",SUM(AR6/AQ6))</f>
        <v>6155.773109243697</v>
      </c>
    </row>
    <row r="7" spans="1:45" x14ac:dyDescent="0.25">
      <c r="A7" s="30" t="s">
        <v>811</v>
      </c>
      <c r="B7" s="127" t="s">
        <v>809</v>
      </c>
      <c r="C7" s="29" t="s">
        <v>7</v>
      </c>
      <c r="D7" s="103">
        <v>6</v>
      </c>
      <c r="E7" s="104">
        <v>0</v>
      </c>
      <c r="F7" s="30">
        <v>3</v>
      </c>
      <c r="G7" s="105"/>
      <c r="I7" s="107">
        <v>1</v>
      </c>
      <c r="J7" s="108">
        <v>1</v>
      </c>
      <c r="K7" s="109">
        <v>1</v>
      </c>
      <c r="L7" s="110">
        <v>3</v>
      </c>
      <c r="M7" s="111"/>
      <c r="N7" s="112"/>
      <c r="O7" s="113">
        <v>0</v>
      </c>
      <c r="P7" s="118"/>
      <c r="Q7" s="52"/>
      <c r="R7" s="115">
        <f t="shared" si="3"/>
        <v>1</v>
      </c>
      <c r="T7" s="30">
        <f t="shared" si="4"/>
        <v>15</v>
      </c>
      <c r="U7" s="30">
        <v>65791</v>
      </c>
      <c r="V7" s="53">
        <f t="shared" si="5"/>
        <v>4386.0666666666666</v>
      </c>
      <c r="W7" s="53"/>
      <c r="X7" s="117" t="str">
        <f>IF(T7=0,"店舗無し",IF(LARGE($D7:$P7,1)=LARGE($D7:$P7,2),"同率複数",INDEX($D$2:$P$2,MATCH(LARGE($D7:$P7,1),$D7:P7,0))))</f>
        <v>スギHD</v>
      </c>
      <c r="Y7" s="117"/>
      <c r="Z7" s="117" t="str">
        <f>IF($T7=0,"店舗無し",IF(AND(LARGE($D7:$R7,1)&lt;&gt;$I7,LARGE($D7:$R7,1)&lt;&gt;$G7),IF(LARGE($D7:$R7,1)=LARGE($D7:$R7,2),"同率複数",INDEX($D$2:$R$2,MATCH(LARGE($D7:$R7,1),$D7:R7,0))),IF(LARGE($D7:$R7,1)=LARGE($D7:$R7,2),"同率複数","マツココ")))</f>
        <v>スギHD</v>
      </c>
      <c r="AA7" s="117"/>
      <c r="AD7" s="117"/>
      <c r="AE7" s="117"/>
      <c r="AF7" s="117"/>
      <c r="AG7" s="117"/>
      <c r="AH7" s="117"/>
      <c r="AP7" s="52"/>
    </row>
    <row r="8" spans="1:45" x14ac:dyDescent="0.25">
      <c r="A8" s="30" t="s">
        <v>811</v>
      </c>
      <c r="B8" s="127" t="s">
        <v>809</v>
      </c>
      <c r="C8" s="29" t="s">
        <v>6</v>
      </c>
      <c r="D8" s="103">
        <v>4</v>
      </c>
      <c r="E8" s="104">
        <v>5</v>
      </c>
      <c r="F8" s="30">
        <v>2</v>
      </c>
      <c r="G8" s="105">
        <f>SUM(2-1)</f>
        <v>1</v>
      </c>
      <c r="I8" s="107"/>
      <c r="J8" s="108">
        <v>2</v>
      </c>
      <c r="K8" s="109"/>
      <c r="L8" s="110">
        <v>1</v>
      </c>
      <c r="M8" s="111"/>
      <c r="N8" s="112">
        <v>1</v>
      </c>
      <c r="O8" s="113">
        <v>0</v>
      </c>
      <c r="P8" s="118"/>
      <c r="Q8" s="52"/>
      <c r="R8" s="115">
        <f t="shared" si="3"/>
        <v>1</v>
      </c>
      <c r="T8" s="30">
        <f t="shared" si="4"/>
        <v>16</v>
      </c>
      <c r="U8" s="30">
        <v>167640</v>
      </c>
      <c r="V8" s="53">
        <f t="shared" si="5"/>
        <v>10477.5</v>
      </c>
      <c r="W8" s="53"/>
      <c r="X8" s="117" t="str">
        <f>IF(T8=0,"店舗無し",IF(LARGE($D8:$P8,1)=LARGE($D8:$P8,2),"同率複数",INDEX($D$2:$P$2,MATCH(LARGE($D8:$P8,1),$D8:P8,0))))</f>
        <v>中部薬品</v>
      </c>
      <c r="Y8" s="117"/>
      <c r="Z8" s="117" t="str">
        <f>IF($T8=0,"店舗無し",IF(AND(LARGE($D8:$R8,1)&lt;&gt;$I8,LARGE($D8:$R8,1)&lt;&gt;$G8),IF(LARGE($D8:$R8,1)=LARGE($D8:$R8,2),"同率複数",INDEX($D$2:$R$2,MATCH(LARGE($D8:$R8,1),$D8:R8,0))),IF(LARGE($D8:$R8,1)=LARGE($D8:$R8,2),"同率複数","マツココ")))</f>
        <v>中部薬品</v>
      </c>
      <c r="AA8" s="117"/>
      <c r="AD8" s="117"/>
      <c r="AE8" s="117"/>
      <c r="AF8" s="117"/>
      <c r="AG8" s="117"/>
      <c r="AH8" s="117"/>
    </row>
    <row r="9" spans="1:45" x14ac:dyDescent="0.25">
      <c r="A9" s="30" t="s">
        <v>811</v>
      </c>
      <c r="B9" s="127" t="s">
        <v>809</v>
      </c>
      <c r="C9" s="29" t="s">
        <v>11</v>
      </c>
      <c r="D9" s="103">
        <v>2</v>
      </c>
      <c r="E9" s="104">
        <v>2</v>
      </c>
      <c r="F9" s="30">
        <v>3</v>
      </c>
      <c r="G9" s="105">
        <v>2</v>
      </c>
      <c r="I9" s="107">
        <v>1</v>
      </c>
      <c r="J9" s="108">
        <v>3</v>
      </c>
      <c r="K9" s="109"/>
      <c r="L9" s="110">
        <v>2</v>
      </c>
      <c r="M9" s="111"/>
      <c r="N9" s="112">
        <v>2</v>
      </c>
      <c r="O9" s="113">
        <v>0</v>
      </c>
      <c r="P9" s="118">
        <v>1</v>
      </c>
      <c r="Q9" s="52"/>
      <c r="R9" s="115">
        <f t="shared" si="3"/>
        <v>3</v>
      </c>
      <c r="T9" s="30">
        <f t="shared" si="4"/>
        <v>18</v>
      </c>
      <c r="U9" s="30">
        <v>140364</v>
      </c>
      <c r="V9" s="53">
        <f t="shared" si="5"/>
        <v>7798</v>
      </c>
      <c r="W9" s="53"/>
      <c r="X9" s="117" t="str">
        <f>IF(T9=0,"店舗無し",IF(LARGE($D9:$P9,1)=LARGE($D9:$P9,2),"同率複数",INDEX($D$2:$P$2,MATCH(LARGE($D9:$P9,1),$D9:P9,0))))</f>
        <v>同率複数</v>
      </c>
      <c r="Y9" s="117"/>
      <c r="Z9" s="117" t="str">
        <f>IF($T9=0,"店舗無し",IF(AND(LARGE($D9:$R9,1)&lt;&gt;$I9,LARGE($D9:$R9,1)&lt;&gt;$G9),IF(LARGE($D9:$R9,1)=LARGE($D9:$R9,2),"同率複数",INDEX($D$2:$R$2,MATCH(LARGE($D9:$R9,1),$D9:R9,0))),IF(LARGE($D9:$R9,1)=LARGE($D9:$R9,2),"同率複数","マツココ")))</f>
        <v>同率複数</v>
      </c>
      <c r="AA9" s="117"/>
      <c r="AD9" s="117"/>
      <c r="AE9" s="117"/>
      <c r="AF9" s="117"/>
      <c r="AG9" s="117"/>
      <c r="AH9" s="117"/>
    </row>
    <row r="10" spans="1:45" x14ac:dyDescent="0.25">
      <c r="A10" s="30" t="s">
        <v>811</v>
      </c>
      <c r="B10" s="127" t="s">
        <v>809</v>
      </c>
      <c r="C10" s="29" t="s">
        <v>814</v>
      </c>
      <c r="D10" s="103">
        <v>9</v>
      </c>
      <c r="E10" s="104">
        <v>3</v>
      </c>
      <c r="F10" s="30">
        <v>1</v>
      </c>
      <c r="G10" s="105">
        <v>3</v>
      </c>
      <c r="I10" s="107">
        <v>7</v>
      </c>
      <c r="J10" s="108">
        <v>4</v>
      </c>
      <c r="K10" s="109"/>
      <c r="L10" s="110">
        <v>1</v>
      </c>
      <c r="M10" s="111"/>
      <c r="N10" s="112">
        <v>1</v>
      </c>
      <c r="O10" s="113">
        <v>0</v>
      </c>
      <c r="P10" s="118"/>
      <c r="Q10" s="52">
        <v>2</v>
      </c>
      <c r="R10" s="115">
        <f t="shared" si="3"/>
        <v>10</v>
      </c>
      <c r="T10" s="30">
        <f t="shared" si="4"/>
        <v>31</v>
      </c>
      <c r="U10" s="30">
        <v>134955</v>
      </c>
      <c r="V10" s="53">
        <f t="shared" si="5"/>
        <v>4353.3870967741932</v>
      </c>
      <c r="W10" s="53"/>
      <c r="X10" s="117" t="str">
        <f>IF(T10=0,"店舗無し",IF(LARGE($D10:$P10,1)=LARGE($D10:$P10,2),"同率複数",INDEX($D$2:$P$2,MATCH(LARGE($D10:$P10,1),$D10:P10,0))))</f>
        <v>スギHD</v>
      </c>
      <c r="Y10" s="117"/>
      <c r="Z10" s="117" t="str">
        <f>IF($T10=0,"店舗無し",IF(AND(LARGE($D10:$R10,1)&lt;&gt;$I10,LARGE($D10:$R10,1)&lt;&gt;$G10),IF(LARGE($D10:$R10,1)=LARGE($D10:$R10,2),"同率複数",INDEX($D$2:$R$2,MATCH(LARGE($D10:$R10,1),$D10:R10,0))),IF(LARGE($D10:$R10,1)=LARGE($D10:$R10,2),"同率複数","マツココ")))</f>
        <v>マツココ</v>
      </c>
      <c r="AA10" s="117"/>
      <c r="AD10" s="117"/>
      <c r="AE10" s="117"/>
      <c r="AF10" s="117"/>
      <c r="AG10" s="117"/>
      <c r="AH10" s="117"/>
    </row>
    <row r="11" spans="1:45" s="62" customFormat="1" x14ac:dyDescent="0.25">
      <c r="A11" s="30" t="s">
        <v>811</v>
      </c>
      <c r="B11" s="127" t="s">
        <v>809</v>
      </c>
      <c r="C11" s="29" t="s">
        <v>815</v>
      </c>
      <c r="D11" s="103">
        <v>12</v>
      </c>
      <c r="E11" s="104">
        <v>4</v>
      </c>
      <c r="F11" s="30">
        <v>3</v>
      </c>
      <c r="G11" s="105">
        <f>SUM(5-1)</f>
        <v>4</v>
      </c>
      <c r="H11" s="106"/>
      <c r="I11" s="107">
        <v>9</v>
      </c>
      <c r="J11" s="108">
        <v>1</v>
      </c>
      <c r="K11" s="109"/>
      <c r="L11" s="110"/>
      <c r="M11" s="111"/>
      <c r="N11" s="112">
        <v>1</v>
      </c>
      <c r="O11" s="113">
        <v>0</v>
      </c>
      <c r="P11" s="118"/>
      <c r="Q11" s="52">
        <v>5</v>
      </c>
      <c r="R11" s="115">
        <f t="shared" si="3"/>
        <v>13</v>
      </c>
      <c r="S11" s="30"/>
      <c r="T11" s="30">
        <f t="shared" si="4"/>
        <v>39</v>
      </c>
      <c r="U11" s="30">
        <v>64669</v>
      </c>
      <c r="V11" s="53">
        <f t="shared" si="5"/>
        <v>1658.1794871794871</v>
      </c>
      <c r="W11" s="53"/>
      <c r="X11" s="117" t="str">
        <f>IF(T11=0,"店舗無し",IF(LARGE($D11:$P11,1)=LARGE($D11:$P11,2),"同率複数",INDEX($D$2:$P$2,MATCH(LARGE($D11:$P11,1),$D11:P11,0))))</f>
        <v>スギHD</v>
      </c>
      <c r="Y11" s="117"/>
      <c r="Z11" s="117" t="str">
        <f>IF($T11=0,"店舗無し",IF(AND(LARGE($D11:$R11,1)&lt;&gt;$I11,LARGE($D11:$R11,1)&lt;&gt;$G11),IF(LARGE($D11:$R11,1)=LARGE($D11:$R11,2),"同率複数",INDEX($D$2:$R$2,MATCH(LARGE($D11:$R11,1),$D11:R11,0))),IF(LARGE($D11:$R11,1)=LARGE($D11:$R11,2),"同率複数","マツココ")))</f>
        <v>マツココ</v>
      </c>
      <c r="AA11" s="117"/>
      <c r="AB11" s="30"/>
      <c r="AD11" s="117"/>
      <c r="AE11" s="117"/>
      <c r="AF11" s="117"/>
      <c r="AG11" s="117"/>
      <c r="AH11" s="117"/>
    </row>
    <row r="12" spans="1:45" x14ac:dyDescent="0.25">
      <c r="A12" s="30" t="s">
        <v>811</v>
      </c>
      <c r="B12" s="127" t="s">
        <v>809</v>
      </c>
      <c r="C12" s="29" t="s">
        <v>816</v>
      </c>
      <c r="D12" s="103">
        <v>5</v>
      </c>
      <c r="E12" s="104">
        <v>1</v>
      </c>
      <c r="F12" s="30">
        <v>3</v>
      </c>
      <c r="G12" s="105">
        <f>SUM(1-1)</f>
        <v>0</v>
      </c>
      <c r="I12" s="107">
        <v>1</v>
      </c>
      <c r="J12" s="108">
        <v>1</v>
      </c>
      <c r="K12" s="109"/>
      <c r="L12" s="110">
        <v>1</v>
      </c>
      <c r="M12" s="111"/>
      <c r="N12" s="112"/>
      <c r="O12" s="113">
        <v>0</v>
      </c>
      <c r="P12" s="118"/>
      <c r="Q12" s="52"/>
      <c r="R12" s="115">
        <f t="shared" si="3"/>
        <v>1</v>
      </c>
      <c r="T12" s="30">
        <f t="shared" si="4"/>
        <v>12</v>
      </c>
      <c r="U12" s="30">
        <v>105289</v>
      </c>
      <c r="V12" s="53">
        <f t="shared" si="5"/>
        <v>8774.0833333333339</v>
      </c>
      <c r="W12" s="53"/>
      <c r="X12" s="117" t="str">
        <f>IF(T12=0,"店舗無し",IF(LARGE($D12:$P12,1)=LARGE($D12:$P12,2),"同率複数",INDEX($D$2:$P$2,MATCH(LARGE($D12:$P12,1),$D12:P12,0))))</f>
        <v>スギHD</v>
      </c>
      <c r="Y12" s="117"/>
      <c r="Z12" s="117" t="str">
        <f>IF($T12=0,"店舗無し",IF(AND(LARGE($D12:$R12,1)&lt;&gt;$I12,LARGE($D12:$R12,1)&lt;&gt;$G12),IF(LARGE($D12:$R12,1)=LARGE($D12:$R12,2),"同率複数",INDEX($D$2:$R$2,MATCH(LARGE($D12:$R12,1),$D12:R12,0))),IF(LARGE($D12:$R12,1)=LARGE($D12:$R12,2),"同率複数","マツココ")))</f>
        <v>スギHD</v>
      </c>
      <c r="AA12" s="117"/>
      <c r="AD12" s="117"/>
      <c r="AE12" s="117"/>
      <c r="AF12" s="117"/>
      <c r="AG12" s="117"/>
      <c r="AH12" s="117"/>
    </row>
    <row r="13" spans="1:45" x14ac:dyDescent="0.25">
      <c r="A13" s="30" t="s">
        <v>811</v>
      </c>
      <c r="B13" s="127" t="s">
        <v>809</v>
      </c>
      <c r="C13" s="29" t="s">
        <v>817</v>
      </c>
      <c r="D13" s="103">
        <v>6</v>
      </c>
      <c r="E13" s="104">
        <v>3</v>
      </c>
      <c r="F13" s="30">
        <v>2</v>
      </c>
      <c r="G13" s="105"/>
      <c r="I13" s="107"/>
      <c r="J13" s="108">
        <v>1</v>
      </c>
      <c r="K13" s="109">
        <v>1</v>
      </c>
      <c r="L13" s="110"/>
      <c r="M13" s="111"/>
      <c r="N13" s="112"/>
      <c r="O13" s="113">
        <v>0</v>
      </c>
      <c r="P13" s="118"/>
      <c r="Q13" s="52"/>
      <c r="R13" s="115">
        <f t="shared" si="3"/>
        <v>0</v>
      </c>
      <c r="T13" s="30">
        <f t="shared" si="4"/>
        <v>13</v>
      </c>
      <c r="U13" s="30">
        <v>104410</v>
      </c>
      <c r="V13" s="53">
        <f t="shared" si="5"/>
        <v>8031.5384615384619</v>
      </c>
      <c r="W13" s="53"/>
      <c r="X13" s="117" t="str">
        <f>IF(T13=0,"店舗無し",IF(LARGE($D13:$P13,1)=LARGE($D13:$P13,2),"同率複数",INDEX($D$2:$P$2,MATCH(LARGE($D13:$P13,1),$D13:P13,0))))</f>
        <v>スギHD</v>
      </c>
      <c r="Y13" s="117"/>
      <c r="Z13" s="117" t="str">
        <f>IF($T13=0,"店舗無し",IF(AND(LARGE($D13:$R13,1)&lt;&gt;$I13,LARGE($D13:$R13,1)&lt;&gt;$G13),IF(LARGE($D13:$R13,1)=LARGE($D13:$R13,2),"同率複数",INDEX($D$2:$R$2,MATCH(LARGE($D13:$R13,1),$D13:R13,0))),IF(LARGE($D13:$R13,1)=LARGE($D13:$R13,2),"同率複数","マツココ")))</f>
        <v>スギHD</v>
      </c>
      <c r="AA13" s="117"/>
      <c r="AD13" s="117"/>
      <c r="AE13" s="117"/>
      <c r="AF13" s="117"/>
      <c r="AG13" s="117"/>
      <c r="AH13" s="117"/>
    </row>
    <row r="14" spans="1:45" x14ac:dyDescent="0.25">
      <c r="A14" s="30" t="s">
        <v>811</v>
      </c>
      <c r="B14" s="127" t="s">
        <v>809</v>
      </c>
      <c r="C14" s="29" t="s">
        <v>818</v>
      </c>
      <c r="D14" s="103">
        <v>2</v>
      </c>
      <c r="E14" s="104">
        <v>1</v>
      </c>
      <c r="F14" s="30"/>
      <c r="G14" s="105"/>
      <c r="I14" s="107">
        <v>1</v>
      </c>
      <c r="J14" s="108"/>
      <c r="K14" s="109"/>
      <c r="L14" s="110">
        <v>1</v>
      </c>
      <c r="M14" s="111"/>
      <c r="N14" s="112">
        <v>1</v>
      </c>
      <c r="O14" s="113">
        <v>0</v>
      </c>
      <c r="P14" s="118"/>
      <c r="Q14" s="52"/>
      <c r="R14" s="115">
        <f t="shared" si="3"/>
        <v>1</v>
      </c>
      <c r="T14" s="30">
        <f t="shared" si="4"/>
        <v>6</v>
      </c>
      <c r="U14" s="30">
        <v>62625</v>
      </c>
      <c r="V14" s="53">
        <f t="shared" si="5"/>
        <v>10437.5</v>
      </c>
      <c r="W14" s="53"/>
      <c r="X14" s="117" t="str">
        <f>IF(T14=0,"店舗無し",IF(LARGE($D14:$P14,1)=LARGE($D14:$P14,2),"同率複数",INDEX($D$2:$P$2,MATCH(LARGE($D14:$P14,1),$D14:P14,0))))</f>
        <v>スギHD</v>
      </c>
      <c r="Y14" s="117"/>
      <c r="Z14" s="117" t="str">
        <f>IF($T14=0,"店舗無し",IF(AND(LARGE($D14:$R14,1)&lt;&gt;$I14,LARGE($D14:$R14,1)&lt;&gt;$G14),IF(LARGE($D14:$R14,1)=LARGE($D14:$R14,2),"同率複数",INDEX($D$2:$R$2,MATCH(LARGE($D14:$R14,1),$D14:R14,0))),IF(LARGE($D14:$R14,1)=LARGE($D14:$R14,2),"同率複数","マツココ")))</f>
        <v>スギHD</v>
      </c>
      <c r="AA14" s="117"/>
      <c r="AD14" s="117"/>
      <c r="AE14" s="117"/>
      <c r="AF14" s="117"/>
      <c r="AG14" s="117"/>
      <c r="AH14" s="117"/>
    </row>
    <row r="15" spans="1:45" x14ac:dyDescent="0.25">
      <c r="A15" s="30" t="s">
        <v>811</v>
      </c>
      <c r="B15" s="127" t="s">
        <v>809</v>
      </c>
      <c r="C15" s="29" t="s">
        <v>819</v>
      </c>
      <c r="D15" s="103">
        <v>10</v>
      </c>
      <c r="E15" s="104">
        <v>2</v>
      </c>
      <c r="F15" s="30">
        <v>1</v>
      </c>
      <c r="G15" s="105">
        <f>SUM(2-1)</f>
        <v>1</v>
      </c>
      <c r="H15" s="106">
        <v>2</v>
      </c>
      <c r="I15" s="107"/>
      <c r="J15" s="108">
        <v>5</v>
      </c>
      <c r="K15" s="109">
        <v>2</v>
      </c>
      <c r="L15" s="110">
        <v>1</v>
      </c>
      <c r="M15" s="111"/>
      <c r="N15" s="112"/>
      <c r="O15" s="113">
        <v>0</v>
      </c>
      <c r="P15" s="118"/>
      <c r="Q15" s="52"/>
      <c r="R15" s="115">
        <f t="shared" si="3"/>
        <v>1</v>
      </c>
      <c r="T15" s="30">
        <f t="shared" si="4"/>
        <v>24</v>
      </c>
      <c r="U15" s="30">
        <v>209982</v>
      </c>
      <c r="V15" s="53">
        <f t="shared" si="5"/>
        <v>8749.25</v>
      </c>
      <c r="W15" s="53"/>
      <c r="X15" s="117" t="str">
        <f>IF(T15=0,"店舗無し",IF(LARGE($D15:$P15,1)=LARGE($D15:$P15,2),"同率複数",INDEX($D$2:$P$2,MATCH(LARGE($D15:$P15,1),$D15:P15,0))))</f>
        <v>スギHD</v>
      </c>
      <c r="Y15" s="117"/>
      <c r="Z15" s="117" t="str">
        <f>IF($T15=0,"店舗無し",IF(AND(LARGE($D15:$R15,1)&lt;&gt;$I15,LARGE($D15:$R15,1)&lt;&gt;$G15),IF(LARGE($D15:$R15,1)=LARGE($D15:$R15,2),"同率複数",INDEX($D$2:$R$2,MATCH(LARGE($D15:$R15,1),$D15:R15,0))),IF(LARGE($D15:$R15,1)=LARGE($D15:$R15,2),"同率複数","マツココ")))</f>
        <v>スギHD</v>
      </c>
      <c r="AA15" s="117"/>
      <c r="AD15" s="117"/>
      <c r="AE15" s="117"/>
      <c r="AF15" s="117"/>
      <c r="AG15" s="117"/>
      <c r="AH15" s="117"/>
    </row>
    <row r="16" spans="1:45" x14ac:dyDescent="0.25">
      <c r="A16" s="30" t="s">
        <v>811</v>
      </c>
      <c r="B16" s="127" t="s">
        <v>809</v>
      </c>
      <c r="C16" s="29" t="s">
        <v>820</v>
      </c>
      <c r="D16" s="103">
        <v>8</v>
      </c>
      <c r="E16" s="104">
        <v>3</v>
      </c>
      <c r="F16" s="30">
        <v>2</v>
      </c>
      <c r="G16" s="105">
        <f>SUM(3-3)</f>
        <v>0</v>
      </c>
      <c r="H16" s="106">
        <v>1</v>
      </c>
      <c r="I16" s="107">
        <v>2</v>
      </c>
      <c r="J16" s="108"/>
      <c r="K16" s="109"/>
      <c r="L16" s="110">
        <v>1</v>
      </c>
      <c r="M16" s="111">
        <v>1</v>
      </c>
      <c r="N16" s="112">
        <v>2</v>
      </c>
      <c r="O16" s="113">
        <v>1</v>
      </c>
      <c r="P16" s="118"/>
      <c r="Q16" s="52"/>
      <c r="R16" s="115">
        <f t="shared" si="3"/>
        <v>2</v>
      </c>
      <c r="T16" s="30">
        <f t="shared" si="4"/>
        <v>21</v>
      </c>
      <c r="U16" s="30">
        <v>151614</v>
      </c>
      <c r="V16" s="53">
        <f t="shared" si="5"/>
        <v>7219.7142857142853</v>
      </c>
      <c r="W16" s="53"/>
      <c r="X16" s="117" t="str">
        <f>IF(T16=0,"店舗無し",IF(LARGE($D16:$P16,1)=LARGE($D16:$P16,2),"同率複数",INDEX($D$2:$P$2,MATCH(LARGE($D16:$P16,1),$D16:P16,0))))</f>
        <v>スギHD</v>
      </c>
      <c r="Y16" s="117"/>
      <c r="Z16" s="117" t="str">
        <f>IF($T16=0,"店舗無し",IF(AND(LARGE($D16:$R16,1)&lt;&gt;$I16,LARGE($D16:$R16,1)&lt;&gt;$G16),IF(LARGE($D16:$R16,1)=LARGE($D16:$R16,2),"同率複数",INDEX($D$2:$R$2,MATCH(LARGE($D16:$R16,1),$D16:R16,0))),IF(LARGE($D16:$R16,1)=LARGE($D16:$R16,2),"同率複数","マツココ")))</f>
        <v>スギHD</v>
      </c>
      <c r="AA16" s="117"/>
      <c r="AD16" s="117"/>
      <c r="AE16" s="117"/>
      <c r="AF16" s="117"/>
      <c r="AG16" s="117"/>
      <c r="AH16" s="117"/>
    </row>
    <row r="17" spans="1:34" x14ac:dyDescent="0.25">
      <c r="A17" s="30" t="s">
        <v>811</v>
      </c>
      <c r="B17" s="127" t="s">
        <v>809</v>
      </c>
      <c r="C17" s="29" t="s">
        <v>10</v>
      </c>
      <c r="D17" s="103">
        <v>6</v>
      </c>
      <c r="E17" s="104">
        <v>1</v>
      </c>
      <c r="F17" s="30">
        <v>5</v>
      </c>
      <c r="G17" s="105">
        <v>2</v>
      </c>
      <c r="I17" s="107"/>
      <c r="J17" s="108"/>
      <c r="K17" s="109"/>
      <c r="L17" s="110">
        <v>1</v>
      </c>
      <c r="M17" s="111"/>
      <c r="N17" s="112"/>
      <c r="O17" s="113">
        <v>1</v>
      </c>
      <c r="P17" s="118"/>
      <c r="Q17" s="52"/>
      <c r="R17" s="115">
        <f t="shared" si="3"/>
        <v>2</v>
      </c>
      <c r="T17" s="30">
        <f t="shared" si="4"/>
        <v>16</v>
      </c>
      <c r="U17" s="30">
        <v>147912</v>
      </c>
      <c r="V17" s="53">
        <f t="shared" si="5"/>
        <v>9244.5</v>
      </c>
      <c r="W17" s="53"/>
      <c r="X17" s="117" t="str">
        <f>IF(T17=0,"店舗無し",IF(LARGE($D17:$P17,1)=LARGE($D17:$P17,2),"同率複数",INDEX($D$2:$P$2,MATCH(LARGE($D17:$P17,1),$D17:P17,0))))</f>
        <v>スギHD</v>
      </c>
      <c r="Y17" s="117"/>
      <c r="Z17" s="117" t="str">
        <f>IF($T17=0,"店舗無し",IF(AND(LARGE($D17:$R17,1)&lt;&gt;$I17,LARGE($D17:$R17,1)&lt;&gt;$G17),IF(LARGE($D17:$R17,1)=LARGE($D17:$R17,2),"同率複数",INDEX($D$2:$R$2,MATCH(LARGE($D17:$R17,1),$D17:R17,0))),IF(LARGE($D17:$R17,1)=LARGE($D17:$R17,2),"同率複数","マツココ")))</f>
        <v>スギHD</v>
      </c>
      <c r="AA17" s="117"/>
      <c r="AD17" s="117"/>
      <c r="AE17" s="117"/>
      <c r="AF17" s="117"/>
      <c r="AG17" s="117"/>
      <c r="AH17" s="117"/>
    </row>
    <row r="18" spans="1:34" x14ac:dyDescent="0.25">
      <c r="A18" s="30" t="s">
        <v>811</v>
      </c>
      <c r="B18" s="127" t="s">
        <v>809</v>
      </c>
      <c r="C18" s="29" t="s">
        <v>821</v>
      </c>
      <c r="D18" s="103">
        <v>2</v>
      </c>
      <c r="E18" s="104">
        <v>8</v>
      </c>
      <c r="F18" s="30">
        <v>2</v>
      </c>
      <c r="G18" s="105">
        <f>SUM(1-1)</f>
        <v>0</v>
      </c>
      <c r="I18" s="107">
        <v>1</v>
      </c>
      <c r="J18" s="108">
        <v>1</v>
      </c>
      <c r="K18" s="109"/>
      <c r="L18" s="110">
        <v>1</v>
      </c>
      <c r="M18" s="111"/>
      <c r="N18" s="112">
        <v>2</v>
      </c>
      <c r="O18" s="113">
        <v>2</v>
      </c>
      <c r="P18" s="118">
        <v>1</v>
      </c>
      <c r="Q18" s="52"/>
      <c r="R18" s="115">
        <f t="shared" si="3"/>
        <v>1</v>
      </c>
      <c r="T18" s="30">
        <f t="shared" si="4"/>
        <v>20</v>
      </c>
      <c r="U18" s="30">
        <v>154460</v>
      </c>
      <c r="V18" s="53">
        <f t="shared" si="5"/>
        <v>7723</v>
      </c>
      <c r="W18" s="53"/>
      <c r="X18" s="117" t="str">
        <f>IF(T18=0,"店舗無し",IF(LARGE($D18:$P18,1)=LARGE($D18:$P18,2),"同率複数",INDEX($D$2:$P$2,MATCH(LARGE($D18:$P18,1),$D18:P18,0))))</f>
        <v>中部薬品</v>
      </c>
      <c r="Y18" s="117"/>
      <c r="Z18" s="117" t="str">
        <f>IF($T18=0,"店舗無し",IF(AND(LARGE($D18:$R18,1)&lt;&gt;$I18,LARGE($D18:$R18,1)&lt;&gt;$G18),IF(LARGE($D18:$R18,1)=LARGE($D18:$R18,2),"同率複数",INDEX($D$2:$R$2,MATCH(LARGE($D18:$R18,1),$D18:R18,0))),IF(LARGE($D18:$R18,1)=LARGE($D18:$R18,2),"同率複数","マツココ")))</f>
        <v>中部薬品</v>
      </c>
      <c r="AA18" s="117"/>
      <c r="AD18" s="117"/>
      <c r="AE18" s="117"/>
      <c r="AF18" s="117"/>
      <c r="AG18" s="117"/>
      <c r="AH18" s="117"/>
    </row>
    <row r="19" spans="1:34" x14ac:dyDescent="0.25">
      <c r="A19" s="30" t="s">
        <v>811</v>
      </c>
      <c r="B19" s="127" t="s">
        <v>809</v>
      </c>
      <c r="C19" s="29" t="s">
        <v>822</v>
      </c>
      <c r="D19" s="103">
        <v>11</v>
      </c>
      <c r="E19" s="104">
        <v>6</v>
      </c>
      <c r="F19" s="30">
        <v>2</v>
      </c>
      <c r="G19" s="105"/>
      <c r="I19" s="107">
        <v>2</v>
      </c>
      <c r="J19" s="108">
        <v>4</v>
      </c>
      <c r="K19" s="109">
        <v>3</v>
      </c>
      <c r="L19" s="110">
        <v>4</v>
      </c>
      <c r="M19" s="111"/>
      <c r="N19" s="112">
        <v>3</v>
      </c>
      <c r="O19" s="113">
        <v>0</v>
      </c>
      <c r="P19" s="118">
        <v>1</v>
      </c>
      <c r="Q19" s="52"/>
      <c r="R19" s="115">
        <f t="shared" si="3"/>
        <v>2</v>
      </c>
      <c r="T19" s="30">
        <f t="shared" si="4"/>
        <v>36</v>
      </c>
      <c r="U19" s="30">
        <v>206864</v>
      </c>
      <c r="V19" s="53">
        <f t="shared" si="5"/>
        <v>5746.2222222222226</v>
      </c>
      <c r="W19" s="53"/>
      <c r="X19" s="117" t="str">
        <f>IF(T19=0,"店舗無し",IF(LARGE($D19:$P19,1)=LARGE($D19:$P19,2),"同率複数",INDEX($D$2:$P$2,MATCH(LARGE($D19:$P19,1),$D19:P19,0))))</f>
        <v>スギHD</v>
      </c>
      <c r="Y19" s="117"/>
      <c r="Z19" s="117" t="str">
        <f>IF($T19=0,"店舗無し",IF(AND(LARGE($D19:$R19,1)&lt;&gt;$I19,LARGE($D19:$R19,1)&lt;&gt;$G19),IF(LARGE($D19:$R19,1)=LARGE($D19:$R19,2),"同率複数",INDEX($D$2:$R$2,MATCH(LARGE($D19:$R19,1),$D19:R19,0))),IF(LARGE($D19:$R19,1)=LARGE($D19:$R19,2),"同率複数","マツココ")))</f>
        <v>スギHD</v>
      </c>
      <c r="AA19" s="117"/>
      <c r="AD19" s="117"/>
      <c r="AE19" s="117"/>
      <c r="AF19" s="117"/>
      <c r="AG19" s="117"/>
      <c r="AH19" s="117"/>
    </row>
    <row r="20" spans="1:34" x14ac:dyDescent="0.25">
      <c r="A20" s="30" t="s">
        <v>811</v>
      </c>
      <c r="B20" s="127" t="s">
        <v>809</v>
      </c>
      <c r="C20" s="29" t="s">
        <v>823</v>
      </c>
      <c r="D20" s="103">
        <v>8</v>
      </c>
      <c r="E20" s="104">
        <v>3</v>
      </c>
      <c r="F20" s="30">
        <v>4</v>
      </c>
      <c r="G20" s="105">
        <v>1</v>
      </c>
      <c r="I20" s="107">
        <v>2</v>
      </c>
      <c r="J20" s="108">
        <v>5</v>
      </c>
      <c r="K20" s="109"/>
      <c r="L20" s="110">
        <v>1</v>
      </c>
      <c r="M20" s="111"/>
      <c r="N20" s="112"/>
      <c r="O20" s="113">
        <v>0</v>
      </c>
      <c r="P20" s="118">
        <v>2</v>
      </c>
      <c r="Q20" s="52"/>
      <c r="R20" s="115">
        <f t="shared" si="3"/>
        <v>3</v>
      </c>
      <c r="T20" s="30">
        <f t="shared" si="4"/>
        <v>26</v>
      </c>
      <c r="U20" s="30">
        <v>153103</v>
      </c>
      <c r="V20" s="53">
        <f t="shared" si="5"/>
        <v>5888.5769230769229</v>
      </c>
      <c r="W20" s="53"/>
      <c r="X20" s="117" t="str">
        <f>IF(T20=0,"店舗無し",IF(LARGE($D20:$P20,1)=LARGE($D20:$P20,2),"同率複数",INDEX($D$2:$P$2,MATCH(LARGE($D20:$P20,1),$D20:P20,0))))</f>
        <v>スギHD</v>
      </c>
      <c r="Y20" s="117"/>
      <c r="Z20" s="117" t="str">
        <f>IF($T20=0,"店舗無し",IF(AND(LARGE($D20:$R20,1)&lt;&gt;$I20,LARGE($D20:$R20,1)&lt;&gt;$G20),IF(LARGE($D20:$R20,1)=LARGE($D20:$R20,2),"同率複数",INDEX($D$2:$R$2,MATCH(LARGE($D20:$R20,1),$D20:R20,0))),IF(LARGE($D20:$R20,1)=LARGE($D20:$R20,2),"同率複数","マツココ")))</f>
        <v>スギHD</v>
      </c>
      <c r="AA20" s="117"/>
      <c r="AD20" s="117"/>
      <c r="AE20" s="117"/>
      <c r="AF20" s="117"/>
      <c r="AG20" s="117"/>
      <c r="AH20" s="117"/>
    </row>
    <row r="21" spans="1:34" x14ac:dyDescent="0.25">
      <c r="A21" s="30" t="s">
        <v>811</v>
      </c>
      <c r="B21" s="127" t="s">
        <v>809</v>
      </c>
      <c r="C21" s="29" t="s">
        <v>824</v>
      </c>
      <c r="D21" s="103">
        <v>4</v>
      </c>
      <c r="E21" s="104">
        <v>3</v>
      </c>
      <c r="F21" s="30">
        <v>2</v>
      </c>
      <c r="G21" s="105"/>
      <c r="I21" s="107">
        <v>2</v>
      </c>
      <c r="J21" s="108">
        <v>8</v>
      </c>
      <c r="K21" s="109"/>
      <c r="L21" s="110">
        <v>2</v>
      </c>
      <c r="M21" s="111"/>
      <c r="N21" s="112">
        <v>1</v>
      </c>
      <c r="O21" s="113">
        <v>0</v>
      </c>
      <c r="P21" s="118"/>
      <c r="Q21" s="52"/>
      <c r="R21" s="115">
        <f t="shared" si="3"/>
        <v>2</v>
      </c>
      <c r="T21" s="30">
        <f t="shared" si="4"/>
        <v>22</v>
      </c>
      <c r="U21" s="30">
        <v>153342</v>
      </c>
      <c r="V21" s="53">
        <f t="shared" si="5"/>
        <v>6970.090909090909</v>
      </c>
      <c r="W21" s="53"/>
      <c r="X21" s="117" t="str">
        <f>IF(T21=0,"店舗無し",IF(LARGE($D21:$P21,1)=LARGE($D21:$P21,2),"同率複数",INDEX($D$2:$P$2,MATCH(LARGE($D21:$P21,1),$D21:P21,0))))</f>
        <v>ツルハ</v>
      </c>
      <c r="Y21" s="117"/>
      <c r="Z21" s="117" t="str">
        <f>IF($T21=0,"店舗無し",IF(AND(LARGE($D21:$R21,1)&lt;&gt;$I21,LARGE($D21:$R21,1)&lt;&gt;$G21),IF(LARGE($D21:$R21,1)=LARGE($D21:$R21,2),"同率複数",INDEX($D$2:$R$2,MATCH(LARGE($D21:$R21,1),$D21:R21,0))),IF(LARGE($D21:$R21,1)=LARGE($D21:$R21,2),"同率複数","マツココ")))</f>
        <v>ツルハ</v>
      </c>
      <c r="AA21" s="117"/>
      <c r="AD21" s="117"/>
      <c r="AE21" s="117"/>
      <c r="AF21" s="117"/>
      <c r="AG21" s="117"/>
      <c r="AH21" s="117"/>
    </row>
    <row r="22" spans="1:34" x14ac:dyDescent="0.25">
      <c r="A22" s="30" t="s">
        <v>825</v>
      </c>
      <c r="B22" s="128" t="s">
        <v>826</v>
      </c>
      <c r="C22" s="29" t="s">
        <v>826</v>
      </c>
      <c r="D22" s="103">
        <v>5</v>
      </c>
      <c r="E22" s="104">
        <v>3</v>
      </c>
      <c r="F22" s="30">
        <v>4</v>
      </c>
      <c r="G22" s="105">
        <f>SUM(5-2)</f>
        <v>3</v>
      </c>
      <c r="H22" s="106">
        <v>5</v>
      </c>
      <c r="I22" s="107">
        <v>8</v>
      </c>
      <c r="J22" s="108"/>
      <c r="K22" s="109">
        <v>4</v>
      </c>
      <c r="L22" s="110">
        <v>2</v>
      </c>
      <c r="M22" s="111">
        <v>2</v>
      </c>
      <c r="N22" s="112"/>
      <c r="O22" s="113">
        <v>0</v>
      </c>
      <c r="P22" s="118"/>
      <c r="Q22" s="52"/>
      <c r="R22" s="115">
        <f t="shared" si="3"/>
        <v>11</v>
      </c>
      <c r="T22" s="30">
        <f t="shared" si="4"/>
        <v>36</v>
      </c>
      <c r="U22" s="30">
        <v>273711</v>
      </c>
      <c r="V22" s="53">
        <f t="shared" si="5"/>
        <v>7603.083333333333</v>
      </c>
      <c r="W22" s="53"/>
      <c r="X22" s="117" t="str">
        <f>IF(T22=0,"店舗無し",IF(LARGE($D22:$P22,1)=LARGE($D22:$P22,2),"同率複数",INDEX($D$2:$P$2,MATCH(LARGE($D22:$P22,1),$D22:P22,0))))</f>
        <v>マツモトキヨシ</v>
      </c>
      <c r="Y22" s="117"/>
      <c r="Z22" s="117" t="str">
        <f>IF($T22=0,"店舗無し",IF(AND(LARGE($D22:$R22,1)&lt;&gt;$I22,LARGE($D22:$R22,1)&lt;&gt;$G22),IF(LARGE($D22:$R22,1)=LARGE($D22:$R22,2),"同率複数",INDEX($D$2:$R$2,MATCH(LARGE($D22:$R22,1),$D22:R22,0))),IF(LARGE($D22:$R22,1)=LARGE($D22:$R22,2),"同率複数","マツココ")))</f>
        <v>マツココ</v>
      </c>
      <c r="AA22" s="117"/>
      <c r="AD22" s="117"/>
      <c r="AE22" s="117"/>
      <c r="AF22" s="117"/>
      <c r="AG22" s="117"/>
      <c r="AH22" s="117"/>
    </row>
    <row r="23" spans="1:34" x14ac:dyDescent="0.25">
      <c r="A23" s="30" t="s">
        <v>825</v>
      </c>
      <c r="B23" s="128" t="s">
        <v>826</v>
      </c>
      <c r="C23" s="29" t="s">
        <v>827</v>
      </c>
      <c r="D23" s="103">
        <v>2</v>
      </c>
      <c r="E23" s="104"/>
      <c r="F23" s="30"/>
      <c r="G23" s="105"/>
      <c r="H23" s="106">
        <v>3</v>
      </c>
      <c r="I23" s="107">
        <v>1</v>
      </c>
      <c r="J23" s="108"/>
      <c r="K23" s="109"/>
      <c r="L23" s="110"/>
      <c r="M23" s="111">
        <v>3</v>
      </c>
      <c r="N23" s="112"/>
      <c r="O23" s="113">
        <v>0</v>
      </c>
      <c r="P23" s="118"/>
      <c r="Q23" s="52"/>
      <c r="R23" s="115">
        <f t="shared" si="3"/>
        <v>1</v>
      </c>
      <c r="T23" s="30">
        <f t="shared" si="4"/>
        <v>9</v>
      </c>
      <c r="U23" s="30">
        <v>57956</v>
      </c>
      <c r="V23" s="53">
        <f t="shared" si="5"/>
        <v>6439.5555555555557</v>
      </c>
      <c r="W23" s="53"/>
      <c r="X23" s="117" t="str">
        <f>IF(T23=0,"店舗無し",IF(LARGE($D23:$P23,1)=LARGE($D23:$P23,2),"同率複数",INDEX($D$2:$P$2,MATCH(LARGE($D23:$P23,1),$D23:P23,0))))</f>
        <v>同率複数</v>
      </c>
      <c r="Y23" s="117"/>
      <c r="Z23" s="117" t="str">
        <f>IF($T23=0,"店舗無し",IF(AND(LARGE($D23:$R23,1)&lt;&gt;$I23,LARGE($D23:$R23,1)&lt;&gt;$G23),IF(LARGE($D23:$R23,1)=LARGE($D23:$R23,2),"同率複数",INDEX($D$2:$R$2,MATCH(LARGE($D23:$R23,1),$D23:R23,0))),IF(LARGE($D23:$R23,1)=LARGE($D23:$R23,2),"同率複数","マツココ")))</f>
        <v>同率複数</v>
      </c>
      <c r="AA23" s="117"/>
      <c r="AD23" s="117"/>
      <c r="AE23" s="117"/>
      <c r="AF23" s="117"/>
      <c r="AG23" s="117"/>
      <c r="AH23" s="117"/>
    </row>
    <row r="24" spans="1:34" x14ac:dyDescent="0.25">
      <c r="A24" s="30" t="s">
        <v>825</v>
      </c>
      <c r="B24" s="128" t="s">
        <v>826</v>
      </c>
      <c r="C24" s="29" t="s">
        <v>828</v>
      </c>
      <c r="D24" s="103">
        <v>1</v>
      </c>
      <c r="E24" s="104">
        <v>1</v>
      </c>
      <c r="F24" s="30">
        <v>1</v>
      </c>
      <c r="G24" s="105">
        <v>1</v>
      </c>
      <c r="H24" s="106">
        <v>1</v>
      </c>
      <c r="I24" s="107"/>
      <c r="J24" s="108"/>
      <c r="K24" s="109"/>
      <c r="L24" s="110"/>
      <c r="M24" s="111">
        <v>1</v>
      </c>
      <c r="N24" s="112"/>
      <c r="O24" s="113">
        <v>0</v>
      </c>
      <c r="P24" s="118"/>
      <c r="Q24" s="52"/>
      <c r="R24" s="115">
        <f t="shared" si="3"/>
        <v>1</v>
      </c>
      <c r="T24" s="30">
        <f t="shared" si="4"/>
        <v>6</v>
      </c>
      <c r="U24" s="30">
        <v>31059</v>
      </c>
      <c r="V24" s="53">
        <f t="shared" si="5"/>
        <v>5176.5</v>
      </c>
      <c r="W24" s="53"/>
      <c r="X24" s="117" t="str">
        <f>IF(T24=0,"店舗無し",IF(LARGE($D24:$P24,1)=LARGE($D24:$P24,2),"同率複数",INDEX($D$2:$P$2,MATCH(LARGE($D24:$P24,1),$D24:P24,0))))</f>
        <v>同率複数</v>
      </c>
      <c r="Y24" s="117"/>
      <c r="Z24" s="117" t="str">
        <f>IF($T24=0,"店舗無し",IF(AND(LARGE($D24:$R24,1)&lt;&gt;$I24,LARGE($D24:$R24,1)&lt;&gt;$G24),IF(LARGE($D24:$R24,1)=LARGE($D24:$R24,2),"同率複数",INDEX($D$2:$R$2,MATCH(LARGE($D24:$R24,1),$D24:R24,0))),IF(LARGE($D24:$R24,1)=LARGE($D24:$R24,2),"同率複数","マツココ")))</f>
        <v>同率複数</v>
      </c>
      <c r="AA24" s="117"/>
      <c r="AD24" s="117"/>
      <c r="AE24" s="117"/>
      <c r="AF24" s="117"/>
      <c r="AG24" s="117"/>
      <c r="AH24" s="117"/>
    </row>
    <row r="25" spans="1:34" x14ac:dyDescent="0.25">
      <c r="A25" s="30" t="s">
        <v>825</v>
      </c>
      <c r="B25" s="127" t="s">
        <v>829</v>
      </c>
      <c r="C25" s="29" t="s">
        <v>829</v>
      </c>
      <c r="D25" s="103">
        <v>5</v>
      </c>
      <c r="E25" s="104">
        <v>4</v>
      </c>
      <c r="F25" s="30">
        <v>2</v>
      </c>
      <c r="G25" s="105">
        <f>SUM(2-1)</f>
        <v>1</v>
      </c>
      <c r="I25" s="107"/>
      <c r="J25" s="108"/>
      <c r="K25" s="109">
        <v>3</v>
      </c>
      <c r="L25" s="110"/>
      <c r="M25" s="111">
        <v>1</v>
      </c>
      <c r="N25" s="112">
        <v>1</v>
      </c>
      <c r="O25" s="113">
        <v>0</v>
      </c>
      <c r="P25" s="118"/>
      <c r="Q25" s="52"/>
      <c r="R25" s="115">
        <f t="shared" si="3"/>
        <v>1</v>
      </c>
      <c r="T25" s="30">
        <f t="shared" si="4"/>
        <v>17</v>
      </c>
      <c r="U25" s="30">
        <v>131650</v>
      </c>
      <c r="V25" s="53">
        <f t="shared" si="5"/>
        <v>7744.1176470588234</v>
      </c>
      <c r="W25" s="53"/>
      <c r="X25" s="117" t="str">
        <f>IF(T25=0,"店舗無し",IF(LARGE($D25:$P25,1)=LARGE($D25:$P25,2),"同率複数",INDEX($D$2:$P$2,MATCH(LARGE($D25:$P25,1),$D25:P25,0))))</f>
        <v>スギHD</v>
      </c>
      <c r="Y25" s="117"/>
      <c r="Z25" s="117" t="str">
        <f>IF($T25=0,"店舗無し",IF(AND(LARGE($D25:$R25,1)&lt;&gt;$I25,LARGE($D25:$R25,1)&lt;&gt;$G25),IF(LARGE($D25:$R25,1)=LARGE($D25:$R25,2),"同率複数",INDEX($D$2:$R$2,MATCH(LARGE($D25:$R25,1),$D25:R25,0))),IF(LARGE($D25:$R25,1)=LARGE($D25:$R25,2),"同率複数","マツココ")))</f>
        <v>スギHD</v>
      </c>
      <c r="AA25" s="117"/>
      <c r="AD25" s="117"/>
      <c r="AE25" s="117"/>
      <c r="AF25" s="117"/>
      <c r="AG25" s="117"/>
      <c r="AH25" s="117"/>
    </row>
    <row r="26" spans="1:34" x14ac:dyDescent="0.25">
      <c r="A26" s="30" t="s">
        <v>825</v>
      </c>
      <c r="B26" s="127" t="s">
        <v>830</v>
      </c>
      <c r="C26" s="29" t="s">
        <v>830</v>
      </c>
      <c r="D26" s="103">
        <v>8</v>
      </c>
      <c r="E26" s="104">
        <v>2</v>
      </c>
      <c r="F26" s="30"/>
      <c r="G26" s="105">
        <f>SUM(3-1)</f>
        <v>2</v>
      </c>
      <c r="H26" s="106">
        <v>2</v>
      </c>
      <c r="I26" s="107"/>
      <c r="J26" s="108"/>
      <c r="K26" s="109">
        <v>1</v>
      </c>
      <c r="L26" s="110">
        <v>1</v>
      </c>
      <c r="M26" s="111">
        <v>1</v>
      </c>
      <c r="N26" s="112">
        <v>1</v>
      </c>
      <c r="O26" s="113">
        <v>0</v>
      </c>
      <c r="P26" s="118"/>
      <c r="Q26" s="52"/>
      <c r="R26" s="115">
        <f t="shared" si="3"/>
        <v>2</v>
      </c>
      <c r="T26" s="30">
        <f t="shared" si="4"/>
        <v>18</v>
      </c>
      <c r="U26" s="30">
        <v>110837</v>
      </c>
      <c r="V26" s="53">
        <f t="shared" si="5"/>
        <v>6157.6111111111113</v>
      </c>
      <c r="W26" s="53"/>
      <c r="X26" s="117" t="str">
        <f>IF(T26=0,"店舗無し",IF(LARGE($D26:$P26,1)=LARGE($D26:$P26,2),"同率複数",INDEX($D$2:$P$2,MATCH(LARGE($D26:$P26,1),$D26:P26,0))))</f>
        <v>スギHD</v>
      </c>
      <c r="Y26" s="117"/>
      <c r="Z26" s="117" t="str">
        <f>IF($T26=0,"店舗無し",IF(AND(LARGE($D26:$R26,1)&lt;&gt;$I26,LARGE($D26:$R26,1)&lt;&gt;$G26),IF(LARGE($D26:$R26,1)=LARGE($D26:$R26,2),"同率複数",INDEX($D$2:$R$2,MATCH(LARGE($D26:$R26,1),$D26:R26,0))),IF(LARGE($D26:$R26,1)=LARGE($D26:$R26,2),"同率複数","マツココ")))</f>
        <v>スギHD</v>
      </c>
      <c r="AA26" s="117"/>
      <c r="AD26" s="117"/>
      <c r="AE26" s="117"/>
      <c r="AF26" s="117"/>
      <c r="AG26" s="117"/>
      <c r="AH26" s="117"/>
    </row>
    <row r="27" spans="1:34" s="62" customFormat="1" x14ac:dyDescent="0.25">
      <c r="A27" s="30" t="s">
        <v>825</v>
      </c>
      <c r="B27" s="127" t="s">
        <v>831</v>
      </c>
      <c r="C27" s="29" t="s">
        <v>831</v>
      </c>
      <c r="D27" s="103">
        <v>10</v>
      </c>
      <c r="E27" s="104">
        <v>8</v>
      </c>
      <c r="F27" s="30">
        <v>2</v>
      </c>
      <c r="G27" s="105"/>
      <c r="H27" s="106">
        <v>1</v>
      </c>
      <c r="I27" s="107">
        <v>2</v>
      </c>
      <c r="J27" s="108">
        <v>14</v>
      </c>
      <c r="K27" s="109">
        <v>1</v>
      </c>
      <c r="L27" s="110">
        <v>3</v>
      </c>
      <c r="M27" s="111"/>
      <c r="N27" s="112">
        <v>2</v>
      </c>
      <c r="O27" s="113">
        <v>0</v>
      </c>
      <c r="P27" s="118">
        <v>3</v>
      </c>
      <c r="Q27" s="52"/>
      <c r="R27" s="115">
        <f t="shared" si="3"/>
        <v>2</v>
      </c>
      <c r="T27" s="30">
        <f t="shared" si="4"/>
        <v>46</v>
      </c>
      <c r="U27" s="30">
        <v>287623</v>
      </c>
      <c r="V27" s="53">
        <f t="shared" si="5"/>
        <v>6252.673913043478</v>
      </c>
      <c r="W27" s="53"/>
      <c r="X27" s="117" t="str">
        <f>IF(T27=0,"店舗無し",IF(LARGE($D27:$P27,1)=LARGE($D27:$P27,2),"同率複数",INDEX($D$2:$P$2,MATCH(LARGE($D27:$P27,1),$D27:P27,0))))</f>
        <v>ツルハ</v>
      </c>
      <c r="Y27" s="117"/>
      <c r="Z27" s="117" t="str">
        <f>IF($T27=0,"店舗無し",IF(AND(LARGE($D27:$R27,1)&lt;&gt;$I27,LARGE($D27:$R27,1)&lt;&gt;$G27),IF(LARGE($D27:$R27,1)=LARGE($D27:$R27,2),"同率複数",INDEX($D$2:$R$2,MATCH(LARGE($D27:$R27,1),$D27:R27,0))),IF(LARGE($D27:$R27,1)=LARGE($D27:$R27,2),"同率複数","マツココ")))</f>
        <v>ツルハ</v>
      </c>
      <c r="AA27" s="117"/>
      <c r="AB27" s="30"/>
      <c r="AD27" s="117"/>
      <c r="AE27" s="117"/>
      <c r="AF27" s="117"/>
      <c r="AG27" s="117"/>
      <c r="AH27" s="117"/>
    </row>
    <row r="28" spans="1:34" s="62" customFormat="1" x14ac:dyDescent="0.25">
      <c r="A28" s="30" t="s">
        <v>825</v>
      </c>
      <c r="B28" s="127" t="s">
        <v>832</v>
      </c>
      <c r="C28" s="29" t="s">
        <v>832</v>
      </c>
      <c r="D28" s="103">
        <v>2</v>
      </c>
      <c r="E28" s="104">
        <v>2</v>
      </c>
      <c r="F28" s="30">
        <v>1</v>
      </c>
      <c r="G28" s="105">
        <f>SUM(2-1)</f>
        <v>1</v>
      </c>
      <c r="H28" s="106">
        <v>2</v>
      </c>
      <c r="I28" s="107"/>
      <c r="J28" s="108">
        <v>1</v>
      </c>
      <c r="K28" s="109">
        <v>1</v>
      </c>
      <c r="L28" s="110"/>
      <c r="M28" s="111"/>
      <c r="N28" s="112"/>
      <c r="O28" s="113">
        <v>1</v>
      </c>
      <c r="P28" s="118"/>
      <c r="Q28" s="52"/>
      <c r="R28" s="115">
        <f t="shared" si="3"/>
        <v>1</v>
      </c>
      <c r="S28" s="30"/>
      <c r="T28" s="30">
        <f t="shared" si="4"/>
        <v>11</v>
      </c>
      <c r="U28" s="30">
        <v>65422</v>
      </c>
      <c r="V28" s="53">
        <f t="shared" si="5"/>
        <v>5947.454545454545</v>
      </c>
      <c r="W28" s="53"/>
      <c r="X28" s="117" t="str">
        <f>IF(T28=0,"店舗無し",IF(LARGE($D28:$P28,1)=LARGE($D28:$P28,2),"同率複数",INDEX($D$2:$P$2,MATCH(LARGE($D28:$P28,1),$D28:P28,0))))</f>
        <v>同率複数</v>
      </c>
      <c r="Y28" s="117"/>
      <c r="Z28" s="117" t="str">
        <f>IF($T28=0,"店舗無し",IF(AND(LARGE($D28:$R28,1)&lt;&gt;$I28,LARGE($D28:$R28,1)&lt;&gt;$G28),IF(LARGE($D28:$R28,1)=LARGE($D28:$R28,2),"同率複数",INDEX($D$2:$R$2,MATCH(LARGE($D28:$R28,1),$D28:R28,0))),IF(LARGE($D28:$R28,1)=LARGE($D28:$R28,2),"同率複数","マツココ")))</f>
        <v>同率複数</v>
      </c>
      <c r="AA28" s="117"/>
      <c r="AB28" s="30"/>
      <c r="AD28" s="117"/>
      <c r="AE28" s="117"/>
      <c r="AF28" s="117"/>
      <c r="AG28" s="117"/>
      <c r="AH28" s="117"/>
    </row>
    <row r="29" spans="1:34" x14ac:dyDescent="0.25">
      <c r="A29" s="30" t="s">
        <v>825</v>
      </c>
      <c r="B29" s="127" t="s">
        <v>833</v>
      </c>
      <c r="C29" s="29" t="s">
        <v>833</v>
      </c>
      <c r="D29" s="103">
        <v>2</v>
      </c>
      <c r="E29" s="104">
        <v>3</v>
      </c>
      <c r="F29" s="30"/>
      <c r="G29" s="105"/>
      <c r="H29" s="106">
        <v>3</v>
      </c>
      <c r="I29" s="107">
        <v>2</v>
      </c>
      <c r="J29" s="108"/>
      <c r="K29" s="109"/>
      <c r="L29" s="110"/>
      <c r="M29" s="111"/>
      <c r="N29" s="112"/>
      <c r="O29" s="113">
        <v>0</v>
      </c>
      <c r="P29" s="118"/>
      <c r="Q29" s="52"/>
      <c r="R29" s="115">
        <f t="shared" si="3"/>
        <v>2</v>
      </c>
      <c r="T29" s="30">
        <f t="shared" si="4"/>
        <v>10</v>
      </c>
      <c r="U29" s="30">
        <v>72583</v>
      </c>
      <c r="V29" s="53">
        <f t="shared" si="5"/>
        <v>7258.3</v>
      </c>
      <c r="W29" s="53"/>
      <c r="X29" s="117" t="str">
        <f>IF(T29=0,"店舗無し",IF(LARGE($D29:$P29,1)=LARGE($D29:$P29,2),"同率複数",INDEX($D$2:$P$2,MATCH(LARGE($D29:$P29,1),$D29:P29,0))))</f>
        <v>同率複数</v>
      </c>
      <c r="Y29" s="117"/>
      <c r="Z29" s="117" t="str">
        <f>IF($T29=0,"店舗無し",IF(AND(LARGE($D29:$R29,1)&lt;&gt;$I29,LARGE($D29:$R29,1)&lt;&gt;$G29),IF(LARGE($D29:$R29,1)=LARGE($D29:$R29,2),"同率複数",INDEX($D$2:$R$2,MATCH(LARGE($D29:$R29,1),$D29:R29,0))),IF(LARGE($D29:$R29,1)=LARGE($D29:$R29,2),"同率複数","マツココ")))</f>
        <v>同率複数</v>
      </c>
      <c r="AA29" s="117"/>
      <c r="AD29" s="117"/>
      <c r="AE29" s="117"/>
      <c r="AF29" s="117"/>
      <c r="AG29" s="117"/>
      <c r="AH29" s="117"/>
    </row>
    <row r="30" spans="1:34" x14ac:dyDescent="0.25">
      <c r="A30" s="30" t="s">
        <v>825</v>
      </c>
      <c r="B30" s="127" t="s">
        <v>834</v>
      </c>
      <c r="C30" s="29" t="s">
        <v>834</v>
      </c>
      <c r="D30" s="103">
        <v>5</v>
      </c>
      <c r="E30" s="104">
        <v>1</v>
      </c>
      <c r="F30" s="30"/>
      <c r="G30" s="105">
        <f>SUM(1-1)</f>
        <v>0</v>
      </c>
      <c r="H30" s="106">
        <v>2</v>
      </c>
      <c r="I30" s="107">
        <v>1</v>
      </c>
      <c r="J30" s="108"/>
      <c r="K30" s="109"/>
      <c r="L30" s="110"/>
      <c r="M30" s="111"/>
      <c r="N30" s="112"/>
      <c r="O30" s="113">
        <v>1</v>
      </c>
      <c r="P30" s="118"/>
      <c r="Q30" s="52"/>
      <c r="R30" s="115">
        <f t="shared" si="3"/>
        <v>1</v>
      </c>
      <c r="T30" s="30">
        <f t="shared" si="4"/>
        <v>10</v>
      </c>
      <c r="U30" s="30">
        <v>50183</v>
      </c>
      <c r="V30" s="53">
        <f t="shared" si="5"/>
        <v>5018.3</v>
      </c>
      <c r="W30" s="53"/>
      <c r="X30" s="117" t="str">
        <f>IF(T30=0,"店舗無し",IF(LARGE($D30:$P30,1)=LARGE($D30:$P30,2),"同率複数",INDEX($D$2:$P$2,MATCH(LARGE($D30:$P30,1),$D30:P30,0))))</f>
        <v>スギHD</v>
      </c>
      <c r="Y30" s="117"/>
      <c r="Z30" s="117" t="str">
        <f>IF($T30=0,"店舗無し",IF(AND(LARGE($D30:$R30,1)&lt;&gt;$I30,LARGE($D30:$R30,1)&lt;&gt;$G30),IF(LARGE($D30:$R30,1)=LARGE($D30:$R30,2),"同率複数",INDEX($D$2:$R$2,MATCH(LARGE($D30:$R30,1),$D30:R30,0))),IF(LARGE($D30:$R30,1)=LARGE($D30:$R30,2),"同率複数","マツココ")))</f>
        <v>スギHD</v>
      </c>
      <c r="AA30" s="117"/>
      <c r="AD30" s="117"/>
      <c r="AE30" s="117"/>
      <c r="AF30" s="117"/>
      <c r="AG30" s="117"/>
      <c r="AH30" s="117"/>
    </row>
    <row r="31" spans="1:34" x14ac:dyDescent="0.25">
      <c r="A31" s="30" t="s">
        <v>825</v>
      </c>
      <c r="B31" s="127" t="s">
        <v>835</v>
      </c>
      <c r="C31" s="29" t="s">
        <v>835</v>
      </c>
      <c r="D31" s="103">
        <v>3</v>
      </c>
      <c r="E31" s="104">
        <v>2</v>
      </c>
      <c r="F31" s="30">
        <v>1</v>
      </c>
      <c r="G31" s="105"/>
      <c r="H31" s="106">
        <v>1</v>
      </c>
      <c r="I31" s="107">
        <v>4</v>
      </c>
      <c r="J31" s="108"/>
      <c r="K31" s="109">
        <v>2</v>
      </c>
      <c r="L31" s="110"/>
      <c r="M31" s="111">
        <v>1</v>
      </c>
      <c r="N31" s="112"/>
      <c r="O31" s="113">
        <v>1</v>
      </c>
      <c r="P31" s="118">
        <v>1</v>
      </c>
      <c r="Q31" s="52"/>
      <c r="R31" s="115">
        <f t="shared" si="3"/>
        <v>4</v>
      </c>
      <c r="T31" s="30">
        <f t="shared" si="4"/>
        <v>16</v>
      </c>
      <c r="U31" s="30">
        <v>97923</v>
      </c>
      <c r="V31" s="53">
        <f t="shared" si="5"/>
        <v>6120.1875</v>
      </c>
      <c r="W31" s="53"/>
      <c r="X31" s="117" t="str">
        <f>IF(T31=0,"店舗無し",IF(LARGE($D31:$P31,1)=LARGE($D31:$P31,2),"同率複数",INDEX($D$2:$P$2,MATCH(LARGE($D31:$P31,1),$D31:P31,0))))</f>
        <v>マツモトキヨシ</v>
      </c>
      <c r="Y31" s="117"/>
      <c r="Z31" s="117" t="str">
        <f>IF($T31=0,"店舗無し",IF(AND(LARGE($D31:$R31,1)&lt;&gt;$I31,LARGE($D31:$R31,1)&lt;&gt;$G31),IF(LARGE($D31:$R31,1)=LARGE($D31:$R31,2),"同率複数",INDEX($D$2:$R$2,MATCH(LARGE($D31:$R31,1),$D31:R31,0))),IF(LARGE($D31:$R31,1)=LARGE($D31:$R31,2),"同率複数","マツココ")))</f>
        <v>同率複数</v>
      </c>
      <c r="AA31" s="117"/>
      <c r="AD31" s="117"/>
      <c r="AE31" s="117"/>
      <c r="AF31" s="117"/>
      <c r="AG31" s="117"/>
      <c r="AH31" s="117"/>
    </row>
    <row r="32" spans="1:34" x14ac:dyDescent="0.25">
      <c r="A32" s="30" t="s">
        <v>825</v>
      </c>
      <c r="B32" s="127" t="s">
        <v>836</v>
      </c>
      <c r="C32" s="29" t="s">
        <v>836</v>
      </c>
      <c r="D32" s="103">
        <v>3</v>
      </c>
      <c r="E32" s="104">
        <v>3</v>
      </c>
      <c r="F32" s="30"/>
      <c r="G32" s="105">
        <v>1</v>
      </c>
      <c r="H32" s="106">
        <v>1</v>
      </c>
      <c r="I32" s="107">
        <v>5</v>
      </c>
      <c r="J32" s="108">
        <v>2</v>
      </c>
      <c r="K32" s="109">
        <v>3</v>
      </c>
      <c r="L32" s="110">
        <v>2</v>
      </c>
      <c r="M32" s="111"/>
      <c r="N32" s="112"/>
      <c r="O32" s="113">
        <v>0</v>
      </c>
      <c r="P32" s="118"/>
      <c r="Q32" s="52"/>
      <c r="R32" s="115">
        <f t="shared" si="3"/>
        <v>6</v>
      </c>
      <c r="T32" s="30">
        <f t="shared" si="4"/>
        <v>20</v>
      </c>
      <c r="U32" s="30">
        <v>143122</v>
      </c>
      <c r="V32" s="53">
        <f t="shared" si="5"/>
        <v>7156.1</v>
      </c>
      <c r="W32" s="53"/>
      <c r="X32" s="117" t="str">
        <f>IF(T32=0,"店舗無し",IF(LARGE($D32:$P32,1)=LARGE($D32:$P32,2),"同率複数",INDEX($D$2:$P$2,MATCH(LARGE($D32:$P32,1),$D32:P32,0))))</f>
        <v>マツモトキヨシ</v>
      </c>
      <c r="Y32" s="117"/>
      <c r="Z32" s="117" t="str">
        <f>IF($T32=0,"店舗無し",IF(AND(LARGE($D32:$R32,1)&lt;&gt;$I32,LARGE($D32:$R32,1)&lt;&gt;$G32),IF(LARGE($D32:$R32,1)=LARGE($D32:$R32,2),"同率複数",INDEX($D$2:$R$2,MATCH(LARGE($D32:$R32,1),$D32:R32,0))),IF(LARGE($D32:$R32,1)=LARGE($D32:$R32,2),"同率複数","マツココ")))</f>
        <v>マツココ</v>
      </c>
      <c r="AA32" s="117"/>
      <c r="AD32" s="117"/>
      <c r="AE32" s="117"/>
      <c r="AF32" s="117"/>
      <c r="AG32" s="117"/>
      <c r="AH32" s="117"/>
    </row>
    <row r="33" spans="1:34" x14ac:dyDescent="0.25">
      <c r="A33" s="30" t="s">
        <v>825</v>
      </c>
      <c r="B33" s="129" t="s">
        <v>837</v>
      </c>
      <c r="C33" s="29" t="s">
        <v>837</v>
      </c>
      <c r="D33" s="103">
        <v>5</v>
      </c>
      <c r="E33" s="104"/>
      <c r="F33" s="30"/>
      <c r="G33" s="105">
        <v>3</v>
      </c>
      <c r="H33" s="106">
        <v>1</v>
      </c>
      <c r="I33" s="107">
        <v>1</v>
      </c>
      <c r="J33" s="108">
        <v>1</v>
      </c>
      <c r="K33" s="109"/>
      <c r="L33" s="110">
        <v>1</v>
      </c>
      <c r="M33" s="111"/>
      <c r="N33" s="112">
        <v>1</v>
      </c>
      <c r="O33" s="113">
        <v>0</v>
      </c>
      <c r="P33" s="118"/>
      <c r="Q33" s="52"/>
      <c r="R33" s="115">
        <f t="shared" si="3"/>
        <v>4</v>
      </c>
      <c r="T33" s="30">
        <f t="shared" si="4"/>
        <v>13</v>
      </c>
      <c r="U33" s="30">
        <v>100270</v>
      </c>
      <c r="V33" s="53">
        <f t="shared" si="5"/>
        <v>7713.0769230769229</v>
      </c>
      <c r="W33" s="53"/>
      <c r="X33" s="117" t="str">
        <f>IF(T33=0,"店舗無し",IF(LARGE($D33:$P33,1)=LARGE($D33:$P33,2),"同率複数",INDEX($D$2:$P$2,MATCH(LARGE($D33:$P33,1),$D33:P33,0))))</f>
        <v>スギHD</v>
      </c>
      <c r="Y33" s="117"/>
      <c r="Z33" s="117" t="str">
        <f>IF($T33=0,"店舗無し",IF(AND(LARGE($D33:$R33,1)&lt;&gt;$I33,LARGE($D33:$R33,1)&lt;&gt;$G33),IF(LARGE($D33:$R33,1)=LARGE($D33:$R33,2),"同率複数",INDEX($D$2:$R$2,MATCH(LARGE($D33:$R33,1),$D33:R33,0))),IF(LARGE($D33:$R33,1)=LARGE($D33:$R33,2),"同率複数","マツココ")))</f>
        <v>スギHD</v>
      </c>
      <c r="AA33" s="117"/>
      <c r="AD33" s="117"/>
      <c r="AE33" s="117"/>
      <c r="AF33" s="117"/>
      <c r="AG33" s="117"/>
      <c r="AH33" s="117"/>
    </row>
    <row r="34" spans="1:34" s="62" customFormat="1" x14ac:dyDescent="0.25">
      <c r="A34" s="30" t="s">
        <v>825</v>
      </c>
      <c r="B34" s="129" t="s">
        <v>837</v>
      </c>
      <c r="C34" s="29" t="s">
        <v>838</v>
      </c>
      <c r="D34" s="103">
        <v>1</v>
      </c>
      <c r="E34" s="104">
        <v>1</v>
      </c>
      <c r="F34" s="30"/>
      <c r="G34" s="105"/>
      <c r="H34" s="106">
        <v>1</v>
      </c>
      <c r="I34" s="107"/>
      <c r="J34" s="108"/>
      <c r="K34" s="109"/>
      <c r="L34" s="110"/>
      <c r="M34" s="111"/>
      <c r="N34" s="112"/>
      <c r="O34" s="113">
        <v>0</v>
      </c>
      <c r="P34" s="118"/>
      <c r="Q34" s="52"/>
      <c r="R34" s="115">
        <f t="shared" si="3"/>
        <v>0</v>
      </c>
      <c r="S34" s="30"/>
      <c r="T34" s="30">
        <f t="shared" si="4"/>
        <v>3</v>
      </c>
      <c r="U34" s="30">
        <v>23163</v>
      </c>
      <c r="V34" s="53">
        <f t="shared" si="5"/>
        <v>7721</v>
      </c>
      <c r="W34" s="53"/>
      <c r="X34" s="117" t="str">
        <f>IF(T34=0,"店舗無し",IF(LARGE($D34:$P34,1)=LARGE($D34:$P34,2),"同率複数",INDEX($D$2:$P$2,MATCH(LARGE($D34:$P34,1),$D34:P34,0))))</f>
        <v>同率複数</v>
      </c>
      <c r="Y34" s="117"/>
      <c r="Z34" s="117" t="str">
        <f>IF($T34=0,"店舗無し",IF(AND(LARGE($D34:$R34,1)&lt;&gt;$I34,LARGE($D34:$R34,1)&lt;&gt;$G34),IF(LARGE($D34:$R34,1)=LARGE($D34:$R34,2),"同率複数",INDEX($D$2:$R$2,MATCH(LARGE($D34:$R34,1),$D34:R34,0))),IF(LARGE($D34:$R34,1)=LARGE($D34:$R34,2),"同率複数","マツココ")))</f>
        <v>同率複数</v>
      </c>
      <c r="AA34" s="117"/>
      <c r="AB34" s="30"/>
      <c r="AD34" s="117"/>
      <c r="AE34" s="117"/>
      <c r="AF34" s="117"/>
      <c r="AG34" s="117"/>
      <c r="AH34" s="117"/>
    </row>
    <row r="35" spans="1:34" x14ac:dyDescent="0.25">
      <c r="A35" s="30" t="s">
        <v>825</v>
      </c>
      <c r="B35" s="129" t="s">
        <v>837</v>
      </c>
      <c r="C35" s="29" t="s">
        <v>839</v>
      </c>
      <c r="D35" s="103">
        <v>0</v>
      </c>
      <c r="E35" s="104"/>
      <c r="F35" s="30"/>
      <c r="G35" s="105"/>
      <c r="I35" s="107"/>
      <c r="J35" s="108"/>
      <c r="K35" s="109"/>
      <c r="L35" s="110"/>
      <c r="M35" s="111"/>
      <c r="N35" s="112"/>
      <c r="O35" s="113">
        <v>0</v>
      </c>
      <c r="P35" s="118"/>
      <c r="Q35" s="52"/>
      <c r="R35" s="115">
        <f t="shared" si="3"/>
        <v>0</v>
      </c>
      <c r="T35" s="30">
        <f t="shared" si="4"/>
        <v>0</v>
      </c>
      <c r="U35" s="30">
        <v>13505</v>
      </c>
      <c r="V35" s="53" t="str">
        <f t="shared" si="5"/>
        <v>★</v>
      </c>
      <c r="W35" s="53"/>
      <c r="X35" s="117" t="str">
        <f>IF(T35=0,"店舗無し",IF(LARGE($D35:$P35,1)=LARGE($D35:$P35,2),"同率複数",INDEX($D$2:$P$2,MATCH(LARGE($D35:$P35,1),$D35:P35,0))))</f>
        <v>店舗無し</v>
      </c>
      <c r="Y35" s="117"/>
      <c r="Z35" s="117" t="str">
        <f>IF($T35=0,"店舗無し",IF(AND(LARGE($D35:$R35,1)&lt;&gt;$I35,LARGE($D35:$R35,1)&lt;&gt;$G35),IF(LARGE($D35:$R35,1)=LARGE($D35:$R35,2),"同率複数",INDEX($D$2:$R$2,MATCH(LARGE($D35:$R35,1),$D35:R35,0))),IF(LARGE($D35:$R35,1)=LARGE($D35:$R35,2),"同率複数","マツココ")))</f>
        <v>店舗無し</v>
      </c>
      <c r="AA35" s="117"/>
      <c r="AD35" s="117"/>
      <c r="AE35" s="117"/>
      <c r="AF35" s="117"/>
      <c r="AG35" s="117"/>
      <c r="AH35" s="117"/>
    </row>
    <row r="36" spans="1:34" x14ac:dyDescent="0.25">
      <c r="A36" s="30" t="s">
        <v>825</v>
      </c>
      <c r="B36" s="127" t="s">
        <v>840</v>
      </c>
      <c r="C36" s="29" t="s">
        <v>840</v>
      </c>
      <c r="D36" s="103">
        <v>4</v>
      </c>
      <c r="E36" s="104">
        <v>3</v>
      </c>
      <c r="F36" s="30"/>
      <c r="G36" s="105"/>
      <c r="H36" s="106">
        <v>1</v>
      </c>
      <c r="I36" s="107">
        <v>1</v>
      </c>
      <c r="J36" s="108"/>
      <c r="K36" s="109">
        <v>2</v>
      </c>
      <c r="L36" s="110">
        <v>1</v>
      </c>
      <c r="M36" s="111">
        <v>1</v>
      </c>
      <c r="N36" s="112">
        <v>3</v>
      </c>
      <c r="O36" s="113">
        <v>0</v>
      </c>
      <c r="P36" s="118"/>
      <c r="Q36" s="52"/>
      <c r="R36" s="115">
        <f t="shared" si="3"/>
        <v>1</v>
      </c>
      <c r="T36" s="30">
        <f t="shared" si="4"/>
        <v>16</v>
      </c>
      <c r="U36" s="30">
        <v>99921</v>
      </c>
      <c r="V36" s="53">
        <f t="shared" si="5"/>
        <v>6245.0625</v>
      </c>
      <c r="W36" s="53"/>
      <c r="X36" s="117" t="str">
        <f>IF(T36=0,"店舗無し",IF(LARGE($D36:$P36,1)=LARGE($D36:$P36,2),"同率複数",INDEX($D$2:$P$2,MATCH(LARGE($D36:$P36,1),$D36:P36,0))))</f>
        <v>スギHD</v>
      </c>
      <c r="Y36" s="117"/>
      <c r="Z36" s="117" t="str">
        <f>IF($T36=0,"店舗無し",IF(AND(LARGE($D36:$R36,1)&lt;&gt;$I36,LARGE($D36:$R36,1)&lt;&gt;$G36),IF(LARGE($D36:$R36,1)=LARGE($D36:$R36,2),"同率複数",INDEX($D$2:$R$2,MATCH(LARGE($D36:$R36,1),$D36:R36,0))),IF(LARGE($D36:$R36,1)=LARGE($D36:$R36,2),"同率複数","マツココ")))</f>
        <v>スギHD</v>
      </c>
      <c r="AA36" s="117"/>
      <c r="AD36" s="117"/>
      <c r="AE36" s="117"/>
      <c r="AF36" s="117"/>
      <c r="AG36" s="117"/>
      <c r="AH36" s="117"/>
    </row>
    <row r="37" spans="1:34" x14ac:dyDescent="0.25">
      <c r="A37" s="30" t="s">
        <v>825</v>
      </c>
      <c r="B37" s="127" t="s">
        <v>841</v>
      </c>
      <c r="C37" s="29" t="s">
        <v>841</v>
      </c>
      <c r="D37" s="103">
        <v>8</v>
      </c>
      <c r="E37" s="104"/>
      <c r="F37" s="30"/>
      <c r="G37" s="105">
        <v>1</v>
      </c>
      <c r="I37" s="107">
        <v>1</v>
      </c>
      <c r="J37" s="108"/>
      <c r="K37" s="109">
        <v>2</v>
      </c>
      <c r="L37" s="110"/>
      <c r="M37" s="111"/>
      <c r="N37" s="112">
        <v>2</v>
      </c>
      <c r="O37" s="113">
        <v>0</v>
      </c>
      <c r="P37" s="118"/>
      <c r="Q37" s="52"/>
      <c r="R37" s="115">
        <f t="shared" si="3"/>
        <v>2</v>
      </c>
      <c r="T37" s="30">
        <f t="shared" si="4"/>
        <v>14</v>
      </c>
      <c r="U37" s="30">
        <v>75273</v>
      </c>
      <c r="V37" s="53">
        <f t="shared" si="5"/>
        <v>5376.6428571428569</v>
      </c>
      <c r="W37" s="53"/>
      <c r="X37" s="117" t="str">
        <f>IF(T37=0,"店舗無し",IF(LARGE($D37:$P37,1)=LARGE($D37:$P37,2),"同率複数",INDEX($D$2:$P$2,MATCH(LARGE($D37:$P37,1),$D37:P37,0))))</f>
        <v>スギHD</v>
      </c>
      <c r="Y37" s="117"/>
      <c r="Z37" s="117" t="str">
        <f>IF($T37=0,"店舗無し",IF(AND(LARGE($D37:$R37,1)&lt;&gt;$I37,LARGE($D37:$R37,1)&lt;&gt;$G37),IF(LARGE($D37:$R37,1)=LARGE($D37:$R37,2),"同率複数",INDEX($D$2:$R$2,MATCH(LARGE($D37:$R37,1),$D37:R37,0))),IF(LARGE($D37:$R37,1)=LARGE($D37:$R37,2),"同率複数","マツココ")))</f>
        <v>スギHD</v>
      </c>
      <c r="AA37" s="117"/>
      <c r="AD37" s="117"/>
      <c r="AE37" s="117"/>
      <c r="AF37" s="117"/>
      <c r="AG37" s="117"/>
      <c r="AH37" s="117"/>
    </row>
    <row r="38" spans="1:34" x14ac:dyDescent="0.25">
      <c r="A38" s="30" t="s">
        <v>825</v>
      </c>
      <c r="B38" s="127" t="s">
        <v>842</v>
      </c>
      <c r="C38" s="29" t="s">
        <v>842</v>
      </c>
      <c r="D38" s="103">
        <v>4</v>
      </c>
      <c r="E38" s="104">
        <v>1</v>
      </c>
      <c r="F38" s="30"/>
      <c r="G38" s="105">
        <v>1</v>
      </c>
      <c r="H38" s="106">
        <v>1</v>
      </c>
      <c r="I38" s="107"/>
      <c r="J38" s="108"/>
      <c r="K38" s="109">
        <v>2</v>
      </c>
      <c r="L38" s="110"/>
      <c r="M38" s="111"/>
      <c r="N38" s="112"/>
      <c r="O38" s="113">
        <v>0</v>
      </c>
      <c r="P38" s="118"/>
      <c r="Q38" s="52"/>
      <c r="R38" s="115">
        <f t="shared" ref="R38:R69" si="7">SUM(G38+I38)</f>
        <v>1</v>
      </c>
      <c r="T38" s="30">
        <f t="shared" ref="T38:T69" si="8">SUM(D38:Q38)</f>
        <v>9</v>
      </c>
      <c r="U38" s="30">
        <v>80536</v>
      </c>
      <c r="V38" s="53">
        <f t="shared" ref="V38:V69" si="9">IF(T38=0,"★",SUM(U38/T38))</f>
        <v>8948.4444444444453</v>
      </c>
      <c r="W38" s="53"/>
      <c r="X38" s="117" t="str">
        <f>IF(T38=0,"店舗無し",IF(LARGE($D38:$P38,1)=LARGE($D38:$P38,2),"同率複数",INDEX($D$2:$P$2,MATCH(LARGE($D38:$P38,1),$D38:P38,0))))</f>
        <v>スギHD</v>
      </c>
      <c r="Y38" s="117"/>
      <c r="Z38" s="117" t="str">
        <f>IF($T38=0,"店舗無し",IF(AND(LARGE($D38:$R38,1)&lt;&gt;$I38,LARGE($D38:$R38,1)&lt;&gt;$G38),IF(LARGE($D38:$R38,1)=LARGE($D38:$R38,2),"同率複数",INDEX($D$2:$R$2,MATCH(LARGE($D38:$R38,1),$D38:R38,0))),IF(LARGE($D38:$R38,1)=LARGE($D38:$R38,2),"同率複数","マツココ")))</f>
        <v>スギHD</v>
      </c>
      <c r="AA38" s="117"/>
      <c r="AD38" s="117"/>
      <c r="AE38" s="117"/>
      <c r="AF38" s="117"/>
      <c r="AG38" s="117"/>
      <c r="AH38" s="117"/>
    </row>
    <row r="39" spans="1:34" x14ac:dyDescent="0.25">
      <c r="A39" s="30" t="s">
        <v>825</v>
      </c>
      <c r="B39" s="127" t="s">
        <v>843</v>
      </c>
      <c r="C39" s="29" t="s">
        <v>843</v>
      </c>
      <c r="D39" s="103">
        <v>0</v>
      </c>
      <c r="E39" s="104">
        <v>2</v>
      </c>
      <c r="F39" s="30">
        <v>5</v>
      </c>
      <c r="G39" s="105">
        <f>SUM(1-1)</f>
        <v>0</v>
      </c>
      <c r="H39" s="106">
        <v>1</v>
      </c>
      <c r="I39" s="107"/>
      <c r="J39" s="108"/>
      <c r="K39" s="109">
        <v>1</v>
      </c>
      <c r="L39" s="110"/>
      <c r="M39" s="111"/>
      <c r="N39" s="112"/>
      <c r="O39" s="113">
        <v>0</v>
      </c>
      <c r="P39" s="118"/>
      <c r="Q39" s="52"/>
      <c r="R39" s="115">
        <f t="shared" si="7"/>
        <v>0</v>
      </c>
      <c r="T39" s="30">
        <f t="shared" si="8"/>
        <v>9</v>
      </c>
      <c r="U39" s="30">
        <v>75066</v>
      </c>
      <c r="V39" s="53">
        <f t="shared" si="9"/>
        <v>8340.6666666666661</v>
      </c>
      <c r="W39" s="53"/>
      <c r="X39" s="117" t="str">
        <f>IF(T39=0,"店舗無し",IF(LARGE($D39:$P39,1)=LARGE($D39:$P39,2),"同率複数",INDEX($D$2:$P$2,MATCH(LARGE($D39:$P39,1),$D39:P39,0))))</f>
        <v>杉山薬品</v>
      </c>
      <c r="Y39" s="117"/>
      <c r="Z39" s="117" t="str">
        <f>IF($T39=0,"店舗無し",IF(AND(LARGE($D39:$R39,1)&lt;&gt;$I39,LARGE($D39:$R39,1)&lt;&gt;$G39),IF(LARGE($D39:$R39,1)=LARGE($D39:$R39,2),"同率複数",INDEX($D$2:$R$2,MATCH(LARGE($D39:$R39,1),$D39:R39,0))),IF(LARGE($D39:$R39,1)=LARGE($D39:$R39,2),"同率複数","マツココ")))</f>
        <v>杉山薬品</v>
      </c>
      <c r="AA39" s="117"/>
      <c r="AD39" s="117"/>
      <c r="AE39" s="117"/>
      <c r="AF39" s="117"/>
      <c r="AG39" s="117"/>
      <c r="AH39" s="117"/>
    </row>
    <row r="40" spans="1:34" x14ac:dyDescent="0.25">
      <c r="A40" s="30" t="s">
        <v>825</v>
      </c>
      <c r="B40" s="127" t="s">
        <v>844</v>
      </c>
      <c r="C40" s="29" t="s">
        <v>844</v>
      </c>
      <c r="D40" s="103">
        <v>2</v>
      </c>
      <c r="E40" s="104">
        <v>1</v>
      </c>
      <c r="F40" s="30"/>
      <c r="G40" s="105"/>
      <c r="I40" s="107"/>
      <c r="J40" s="108"/>
      <c r="K40" s="109">
        <v>1</v>
      </c>
      <c r="L40" s="110"/>
      <c r="M40" s="111"/>
      <c r="N40" s="112">
        <v>1</v>
      </c>
      <c r="O40" s="113">
        <v>0</v>
      </c>
      <c r="P40" s="118"/>
      <c r="Q40" s="52"/>
      <c r="R40" s="115">
        <f t="shared" si="7"/>
        <v>0</v>
      </c>
      <c r="T40" s="30">
        <f t="shared" si="8"/>
        <v>5</v>
      </c>
      <c r="U40" s="30">
        <v>46906</v>
      </c>
      <c r="V40" s="53">
        <f t="shared" si="9"/>
        <v>9381.2000000000007</v>
      </c>
      <c r="W40" s="53"/>
      <c r="X40" s="117" t="str">
        <f>IF(T40=0,"店舗無し",IF(LARGE($D40:$P40,1)=LARGE($D40:$P40,2),"同率複数",INDEX($D$2:$P$2,MATCH(LARGE($D40:$P40,1),$D40:P40,0))))</f>
        <v>スギHD</v>
      </c>
      <c r="Y40" s="117"/>
      <c r="Z40" s="117" t="str">
        <f>IF($T40=0,"店舗無し",IF(AND(LARGE($D40:$R40,1)&lt;&gt;$I40,LARGE($D40:$R40,1)&lt;&gt;$G40),IF(LARGE($D40:$R40,1)=LARGE($D40:$R40,2),"同率複数",INDEX($D$2:$R$2,MATCH(LARGE($D40:$R40,1),$D40:R40,0))),IF(LARGE($D40:$R40,1)=LARGE($D40:$R40,2),"同率複数","マツココ")))</f>
        <v>スギHD</v>
      </c>
      <c r="AA40" s="117"/>
      <c r="AD40" s="117"/>
      <c r="AE40" s="117"/>
      <c r="AF40" s="117"/>
      <c r="AG40" s="117"/>
      <c r="AH40" s="117"/>
    </row>
    <row r="41" spans="1:34" x14ac:dyDescent="0.25">
      <c r="A41" s="30" t="s">
        <v>825</v>
      </c>
      <c r="B41" s="127" t="s">
        <v>845</v>
      </c>
      <c r="C41" s="29" t="s">
        <v>845</v>
      </c>
      <c r="D41" s="103">
        <v>5</v>
      </c>
      <c r="E41" s="104">
        <v>1</v>
      </c>
      <c r="F41" s="30">
        <v>1</v>
      </c>
      <c r="G41" s="105"/>
      <c r="I41" s="107"/>
      <c r="J41" s="108"/>
      <c r="K41" s="109"/>
      <c r="L41" s="110"/>
      <c r="M41" s="111"/>
      <c r="N41" s="112"/>
      <c r="O41" s="113">
        <v>0</v>
      </c>
      <c r="P41" s="118"/>
      <c r="Q41" s="52"/>
      <c r="R41" s="115">
        <f t="shared" si="7"/>
        <v>0</v>
      </c>
      <c r="T41" s="30">
        <f t="shared" si="8"/>
        <v>7</v>
      </c>
      <c r="U41" s="30">
        <v>66495</v>
      </c>
      <c r="V41" s="53">
        <f t="shared" si="9"/>
        <v>9499.2857142857138</v>
      </c>
      <c r="W41" s="53"/>
      <c r="X41" s="117" t="str">
        <f>IF(T41=0,"店舗無し",IF(LARGE($D41:$P41,1)=LARGE($D41:$P41,2),"同率複数",INDEX($D$2:$P$2,MATCH(LARGE($D41:$P41,1),$D41:P41,0))))</f>
        <v>スギHD</v>
      </c>
      <c r="Y41" s="117"/>
      <c r="Z41" s="117" t="str">
        <f>IF($T41=0,"店舗無し",IF(AND(LARGE($D41:$R41,1)&lt;&gt;$I41,LARGE($D41:$R41,1)&lt;&gt;$G41),IF(LARGE($D41:$R41,1)=LARGE($D41:$R41,2),"同率複数",INDEX($D$2:$R$2,MATCH(LARGE($D41:$R41,1),$D41:R41,0))),IF(LARGE($D41:$R41,1)=LARGE($D41:$R41,2),"同率複数","マツココ")))</f>
        <v>スギHD</v>
      </c>
      <c r="AA41" s="117"/>
      <c r="AD41" s="117"/>
      <c r="AE41" s="117"/>
      <c r="AF41" s="117"/>
      <c r="AG41" s="117"/>
      <c r="AH41" s="117"/>
    </row>
    <row r="42" spans="1:34" x14ac:dyDescent="0.25">
      <c r="A42" s="30" t="s">
        <v>825</v>
      </c>
      <c r="B42" s="127" t="s">
        <v>846</v>
      </c>
      <c r="C42" s="29" t="s">
        <v>846</v>
      </c>
      <c r="D42" s="103">
        <v>3</v>
      </c>
      <c r="E42" s="104">
        <v>3</v>
      </c>
      <c r="F42" s="30">
        <v>1</v>
      </c>
      <c r="G42" s="105">
        <v>2</v>
      </c>
      <c r="I42" s="107"/>
      <c r="J42" s="108">
        <v>1</v>
      </c>
      <c r="K42" s="109">
        <v>2</v>
      </c>
      <c r="L42" s="110"/>
      <c r="M42" s="111">
        <v>1</v>
      </c>
      <c r="N42" s="112"/>
      <c r="O42" s="113">
        <v>0</v>
      </c>
      <c r="P42" s="118"/>
      <c r="Q42" s="52"/>
      <c r="R42" s="115">
        <f t="shared" si="7"/>
        <v>2</v>
      </c>
      <c r="T42" s="30">
        <f t="shared" si="8"/>
        <v>13</v>
      </c>
      <c r="U42" s="30">
        <v>70188</v>
      </c>
      <c r="V42" s="53">
        <f t="shared" si="9"/>
        <v>5399.0769230769229</v>
      </c>
      <c r="W42" s="53"/>
      <c r="X42" s="117" t="str">
        <f>IF(T42=0,"店舗無し",IF(LARGE($D42:$P42,1)=LARGE($D42:$P42,2),"同率複数",INDEX($D$2:$P$2,MATCH(LARGE($D42:$P42,1),$D42:P42,0))))</f>
        <v>同率複数</v>
      </c>
      <c r="Y42" s="117"/>
      <c r="Z42" s="117" t="str">
        <f>IF($T42=0,"店舗無し",IF(AND(LARGE($D42:$R42,1)&lt;&gt;$I42,LARGE($D42:$R42,1)&lt;&gt;$G42),IF(LARGE($D42:$R42,1)=LARGE($D42:$R42,2),"同率複数",INDEX($D$2:$R$2,MATCH(LARGE($D42:$R42,1),$D42:R42,0))),IF(LARGE($D42:$R42,1)=LARGE($D42:$R42,2),"同率複数","マツココ")))</f>
        <v>同率複数</v>
      </c>
      <c r="AA42" s="117"/>
      <c r="AD42" s="117"/>
      <c r="AE42" s="117"/>
      <c r="AF42" s="117"/>
      <c r="AG42" s="117"/>
      <c r="AH42" s="117"/>
    </row>
    <row r="43" spans="1:34" x14ac:dyDescent="0.25">
      <c r="A43" s="30" t="s">
        <v>825</v>
      </c>
      <c r="B43" s="130" t="s">
        <v>847</v>
      </c>
      <c r="C43" s="29" t="s">
        <v>848</v>
      </c>
      <c r="D43" s="103">
        <v>1</v>
      </c>
      <c r="E43" s="104"/>
      <c r="F43" s="30"/>
      <c r="G43" s="105"/>
      <c r="I43" s="107"/>
      <c r="J43" s="108"/>
      <c r="K43" s="109"/>
      <c r="L43" s="110"/>
      <c r="M43" s="111"/>
      <c r="N43" s="112">
        <v>1</v>
      </c>
      <c r="O43" s="113">
        <v>0</v>
      </c>
      <c r="P43" s="118"/>
      <c r="Q43" s="52"/>
      <c r="R43" s="115">
        <f t="shared" si="7"/>
        <v>0</v>
      </c>
      <c r="T43" s="30">
        <f t="shared" si="8"/>
        <v>2</v>
      </c>
      <c r="U43" s="30">
        <v>29802</v>
      </c>
      <c r="V43" s="53">
        <f t="shared" si="9"/>
        <v>14901</v>
      </c>
      <c r="W43" s="53"/>
      <c r="X43" s="117" t="str">
        <f>IF(T43=0,"店舗無し",IF(LARGE($D43:$P43,1)=LARGE($D43:$P43,2),"同率複数",INDEX($D$2:$P$2,MATCH(LARGE($D43:$P43,1),$D43:P43,0))))</f>
        <v>同率複数</v>
      </c>
      <c r="Y43" s="117"/>
      <c r="Z43" s="117" t="str">
        <f>IF($T43=0,"店舗無し",IF(AND(LARGE($D43:$R43,1)&lt;&gt;$I43,LARGE($D43:$R43,1)&lt;&gt;$G43),IF(LARGE($D43:$R43,1)=LARGE($D43:$R43,2),"同率複数",INDEX($D$2:$R$2,MATCH(LARGE($D43:$R43,1),$D43:R43,0))),IF(LARGE($D43:$R43,1)=LARGE($D43:$R43,2),"同率複数","マツココ")))</f>
        <v>同率複数</v>
      </c>
      <c r="AA43" s="117"/>
      <c r="AD43" s="117"/>
      <c r="AE43" s="117"/>
      <c r="AF43" s="117"/>
      <c r="AG43" s="117"/>
      <c r="AH43" s="117"/>
    </row>
    <row r="44" spans="1:34" x14ac:dyDescent="0.25">
      <c r="A44" s="30" t="s">
        <v>825</v>
      </c>
      <c r="B44" s="130" t="s">
        <v>847</v>
      </c>
      <c r="C44" s="29" t="s">
        <v>849</v>
      </c>
      <c r="D44" s="103">
        <v>0</v>
      </c>
      <c r="E44" s="104"/>
      <c r="F44" s="30"/>
      <c r="G44" s="105"/>
      <c r="I44" s="107"/>
      <c r="J44" s="108"/>
      <c r="K44" s="109"/>
      <c r="L44" s="110"/>
      <c r="M44" s="111"/>
      <c r="N44" s="112"/>
      <c r="O44" s="113">
        <v>0</v>
      </c>
      <c r="P44" s="118"/>
      <c r="Q44" s="52"/>
      <c r="R44" s="115">
        <f t="shared" si="7"/>
        <v>0</v>
      </c>
      <c r="T44" s="30">
        <f t="shared" si="8"/>
        <v>0</v>
      </c>
      <c r="U44" s="30">
        <v>8327</v>
      </c>
      <c r="V44" s="53" t="str">
        <f t="shared" si="9"/>
        <v>★</v>
      </c>
      <c r="W44" s="53"/>
      <c r="X44" s="117" t="str">
        <f>IF(T44=0,"店舗無し",IF(LARGE($D44:$P44,1)=LARGE($D44:$P44,2),"同率複数",INDEX($D$2:$P$2,MATCH(LARGE($D44:$P44,1),$D44:P44,0))))</f>
        <v>店舗無し</v>
      </c>
      <c r="Y44" s="117"/>
      <c r="Z44" s="117" t="str">
        <f>IF($T44=0,"店舗無し",IF(AND(LARGE($D44:$R44,1)&lt;&gt;$I44,LARGE($D44:$R44,1)&lt;&gt;$G44),IF(LARGE($D44:$R44,1)=LARGE($D44:$R44,2),"同率複数",INDEX($D$2:$R$2,MATCH(LARGE($D44:$R44,1),$D44:R44,0))),IF(LARGE($D44:$R44,1)=LARGE($D44:$R44,2),"同率複数","マツココ")))</f>
        <v>店舗無し</v>
      </c>
      <c r="AA44" s="117"/>
      <c r="AD44" s="117"/>
      <c r="AE44" s="117"/>
      <c r="AF44" s="117"/>
      <c r="AG44" s="117"/>
      <c r="AH44" s="117"/>
    </row>
    <row r="45" spans="1:34" x14ac:dyDescent="0.25">
      <c r="A45" s="30" t="s">
        <v>825</v>
      </c>
      <c r="B45" s="130" t="s">
        <v>847</v>
      </c>
      <c r="C45" s="29" t="s">
        <v>850</v>
      </c>
      <c r="D45" s="103">
        <v>0</v>
      </c>
      <c r="E45" s="104"/>
      <c r="F45" s="30"/>
      <c r="G45" s="105"/>
      <c r="I45" s="107"/>
      <c r="J45" s="108"/>
      <c r="K45" s="109"/>
      <c r="L45" s="110"/>
      <c r="M45" s="111"/>
      <c r="N45" s="112"/>
      <c r="O45" s="113">
        <v>0</v>
      </c>
      <c r="P45" s="118"/>
      <c r="Q45" s="52"/>
      <c r="R45" s="115">
        <f t="shared" si="7"/>
        <v>0</v>
      </c>
      <c r="T45" s="30">
        <f t="shared" si="8"/>
        <v>0</v>
      </c>
      <c r="U45" s="30">
        <v>5011</v>
      </c>
      <c r="V45" s="53" t="str">
        <f t="shared" si="9"/>
        <v>★</v>
      </c>
      <c r="W45" s="53"/>
      <c r="X45" s="117" t="str">
        <f>IF(T45=0,"店舗無し",IF(LARGE($D45:$P45,1)=LARGE($D45:$P45,2),"同率複数",INDEX($D$2:$P$2,MATCH(LARGE($D45:$P45,1),$D45:P45,0))))</f>
        <v>店舗無し</v>
      </c>
      <c r="Y45" s="117"/>
      <c r="Z45" s="117" t="str">
        <f>IF($T45=0,"店舗無し",IF(AND(LARGE($D45:$R45,1)&lt;&gt;$I45,LARGE($D45:$R45,1)&lt;&gt;$G45),IF(LARGE($D45:$R45,1)=LARGE($D45:$R45,2),"同率複数",INDEX($D$2:$R$2,MATCH(LARGE($D45:$R45,1),$D45:R45,0))),IF(LARGE($D45:$R45,1)=LARGE($D45:$R45,2),"同率複数","マツココ")))</f>
        <v>店舗無し</v>
      </c>
      <c r="AA45" s="117"/>
      <c r="AD45" s="117"/>
      <c r="AE45" s="117"/>
      <c r="AF45" s="117"/>
      <c r="AG45" s="117"/>
      <c r="AH45" s="117"/>
    </row>
    <row r="46" spans="1:34" x14ac:dyDescent="0.25">
      <c r="A46" s="30" t="s">
        <v>825</v>
      </c>
      <c r="B46" s="130" t="s">
        <v>847</v>
      </c>
      <c r="C46" s="29" t="s">
        <v>851</v>
      </c>
      <c r="D46" s="103">
        <v>1</v>
      </c>
      <c r="E46" s="104"/>
      <c r="F46" s="30"/>
      <c r="G46" s="105">
        <v>2</v>
      </c>
      <c r="H46" s="106">
        <v>1</v>
      </c>
      <c r="I46" s="107"/>
      <c r="J46" s="108"/>
      <c r="K46" s="109"/>
      <c r="L46" s="110"/>
      <c r="M46" s="111"/>
      <c r="N46" s="112"/>
      <c r="O46" s="113">
        <v>0</v>
      </c>
      <c r="P46" s="118"/>
      <c r="Q46" s="52"/>
      <c r="R46" s="115">
        <f t="shared" si="7"/>
        <v>2</v>
      </c>
      <c r="T46" s="30">
        <f t="shared" si="8"/>
        <v>4</v>
      </c>
      <c r="U46" s="30">
        <v>22457</v>
      </c>
      <c r="V46" s="53">
        <f t="shared" si="9"/>
        <v>5614.25</v>
      </c>
      <c r="W46" s="53"/>
      <c r="X46" s="117" t="str">
        <f>IF(T46=0,"店舗無し",IF(LARGE($D46:$P46,1)=LARGE($D46:$P46,2),"同率複数",INDEX($D$2:$P$2,MATCH(LARGE($D46:$P46,1),$D46:P46,0))))</f>
        <v>ココカラ</v>
      </c>
      <c r="Y46" s="117"/>
      <c r="Z46" s="117" t="str">
        <f>IF($T46=0,"店舗無し",IF(AND(LARGE($D46:$R46,1)&lt;&gt;$I46,LARGE($D46:$R46,1)&lt;&gt;$G46),IF(LARGE($D46:$R46,1)=LARGE($D46:$R46,2),"同率複数",INDEX($D$2:$R$2,MATCH(LARGE($D46:$R46,1),$D46:R46,0))),IF(LARGE($D46:$R46,1)=LARGE($D46:$R46,2),"同率複数","マツココ")))</f>
        <v>同率複数</v>
      </c>
      <c r="AA46" s="117"/>
      <c r="AD46" s="117"/>
      <c r="AE46" s="117"/>
      <c r="AF46" s="117"/>
      <c r="AG46" s="117"/>
      <c r="AH46" s="117"/>
    </row>
    <row r="47" spans="1:34" x14ac:dyDescent="0.25">
      <c r="A47" s="30" t="s">
        <v>825</v>
      </c>
      <c r="B47" s="131" t="s">
        <v>852</v>
      </c>
      <c r="C47" s="29" t="s">
        <v>853</v>
      </c>
      <c r="D47" s="103">
        <v>0</v>
      </c>
      <c r="E47" s="104"/>
      <c r="F47" s="30"/>
      <c r="G47" s="105"/>
      <c r="I47" s="107"/>
      <c r="J47" s="108"/>
      <c r="K47" s="109">
        <v>1</v>
      </c>
      <c r="L47" s="110"/>
      <c r="M47" s="111"/>
      <c r="N47" s="112"/>
      <c r="O47" s="113">
        <v>0</v>
      </c>
      <c r="P47" s="118"/>
      <c r="Q47" s="52"/>
      <c r="R47" s="115">
        <f t="shared" si="7"/>
        <v>0</v>
      </c>
      <c r="T47" s="30">
        <f t="shared" si="8"/>
        <v>1</v>
      </c>
      <c r="U47" s="30">
        <v>17215</v>
      </c>
      <c r="V47" s="53">
        <f t="shared" si="9"/>
        <v>17215</v>
      </c>
      <c r="W47" s="53"/>
      <c r="X47" s="117" t="str">
        <f>IF(T47=0,"店舗無し",IF(LARGE($D47:$P47,1)=LARGE($D47:$P47,2),"同率複数",INDEX($D$2:$P$2,MATCH(LARGE($D47:$P47,1),$D47:P47,0))))</f>
        <v>サンドラッグ</v>
      </c>
      <c r="Y47" s="117"/>
      <c r="Z47" s="117" t="str">
        <f>IF($T47=0,"店舗無し",IF(AND(LARGE($D47:$R47,1)&lt;&gt;$I47,LARGE($D47:$R47,1)&lt;&gt;$G47),IF(LARGE($D47:$R47,1)=LARGE($D47:$R47,2),"同率複数",INDEX($D$2:$R$2,MATCH(LARGE($D47:$R47,1),$D47:R47,0))),IF(LARGE($D47:$R47,1)=LARGE($D47:$R47,2),"同率複数","マツココ")))</f>
        <v>サンドラッグ</v>
      </c>
      <c r="AA47" s="117"/>
      <c r="AD47" s="117"/>
      <c r="AE47" s="117"/>
      <c r="AF47" s="117"/>
      <c r="AG47" s="117"/>
      <c r="AH47" s="117"/>
    </row>
    <row r="48" spans="1:34" x14ac:dyDescent="0.25">
      <c r="A48" s="30" t="s">
        <v>825</v>
      </c>
      <c r="B48" s="131" t="s">
        <v>852</v>
      </c>
      <c r="C48" s="29" t="s">
        <v>854</v>
      </c>
      <c r="D48" s="103">
        <v>0</v>
      </c>
      <c r="E48" s="104"/>
      <c r="F48" s="30"/>
      <c r="G48" s="105"/>
      <c r="I48" s="107"/>
      <c r="J48" s="108"/>
      <c r="K48" s="109"/>
      <c r="L48" s="110"/>
      <c r="M48" s="111">
        <v>1</v>
      </c>
      <c r="N48" s="112"/>
      <c r="O48" s="113">
        <v>0</v>
      </c>
      <c r="P48" s="118"/>
      <c r="Q48" s="52"/>
      <c r="R48" s="115">
        <f t="shared" si="7"/>
        <v>0</v>
      </c>
      <c r="T48" s="30">
        <f t="shared" si="8"/>
        <v>1</v>
      </c>
      <c r="U48" s="30">
        <v>8116</v>
      </c>
      <c r="V48" s="53">
        <f t="shared" si="9"/>
        <v>8116</v>
      </c>
      <c r="W48" s="53"/>
      <c r="X48" s="117" t="str">
        <f>IF(T48=0,"店舗無し",IF(LARGE($D48:$P48,1)=LARGE($D48:$P48,2),"同率複数",INDEX($D$2:$P$2,MATCH(LARGE($D48:$P48,1),$D48:P48,0))))</f>
        <v>アオキ</v>
      </c>
      <c r="Y48" s="117"/>
      <c r="Z48" s="117" t="str">
        <f>IF($T48=0,"店舗無し",IF(AND(LARGE($D48:$R48,1)&lt;&gt;$I48,LARGE($D48:$R48,1)&lt;&gt;$G48),IF(LARGE($D48:$R48,1)=LARGE($D48:$R48,2),"同率複数",INDEX($D$2:$R$2,MATCH(LARGE($D48:$R48,1),$D48:R48,0))),IF(LARGE($D48:$R48,1)=LARGE($D48:$R48,2),"同率複数","マツココ")))</f>
        <v>アオキ</v>
      </c>
      <c r="AA48" s="117"/>
      <c r="AD48" s="117"/>
      <c r="AE48" s="117"/>
      <c r="AF48" s="117"/>
      <c r="AG48" s="117"/>
      <c r="AH48" s="117"/>
    </row>
    <row r="49" spans="1:34" x14ac:dyDescent="0.25">
      <c r="A49" s="30" t="s">
        <v>825</v>
      </c>
      <c r="B49" s="131" t="s">
        <v>852</v>
      </c>
      <c r="C49" s="29" t="s">
        <v>855</v>
      </c>
      <c r="D49" s="103">
        <v>2</v>
      </c>
      <c r="E49" s="104">
        <v>1</v>
      </c>
      <c r="F49" s="30"/>
      <c r="G49" s="105"/>
      <c r="I49" s="107"/>
      <c r="J49" s="108">
        <v>1</v>
      </c>
      <c r="K49" s="109"/>
      <c r="L49" s="110"/>
      <c r="M49" s="111"/>
      <c r="N49" s="112"/>
      <c r="O49" s="113">
        <v>0</v>
      </c>
      <c r="P49" s="118"/>
      <c r="Q49" s="52"/>
      <c r="R49" s="115">
        <f t="shared" si="7"/>
        <v>0</v>
      </c>
      <c r="T49" s="30">
        <f t="shared" si="8"/>
        <v>4</v>
      </c>
      <c r="U49" s="30">
        <v>19122</v>
      </c>
      <c r="V49" s="53">
        <f t="shared" si="9"/>
        <v>4780.5</v>
      </c>
      <c r="W49" s="53"/>
      <c r="X49" s="117" t="str">
        <f>IF(T49=0,"店舗無し",IF(LARGE($D49:$P49,1)=LARGE($D49:$P49,2),"同率複数",INDEX($D$2:$P$2,MATCH(LARGE($D49:$P49,1),$D49:P49,0))))</f>
        <v>スギHD</v>
      </c>
      <c r="Y49" s="117"/>
      <c r="Z49" s="117" t="str">
        <f>IF($T49=0,"店舗無し",IF(AND(LARGE($D49:$R49,1)&lt;&gt;$I49,LARGE($D49:$R49,1)&lt;&gt;$G49),IF(LARGE($D49:$R49,1)=LARGE($D49:$R49,2),"同率複数",INDEX($D$2:$R$2,MATCH(LARGE($D49:$R49,1),$D49:R49,0))),IF(LARGE($D49:$R49,1)=LARGE($D49:$R49,2),"同率複数","マツココ")))</f>
        <v>スギHD</v>
      </c>
      <c r="AA49" s="117"/>
      <c r="AD49" s="117"/>
      <c r="AE49" s="117"/>
      <c r="AF49" s="117"/>
      <c r="AG49" s="117"/>
      <c r="AH49" s="117"/>
    </row>
    <row r="50" spans="1:34" x14ac:dyDescent="0.25">
      <c r="A50" s="30" t="s">
        <v>825</v>
      </c>
      <c r="B50" s="131" t="s">
        <v>852</v>
      </c>
      <c r="C50" s="29" t="s">
        <v>856</v>
      </c>
      <c r="D50" s="103">
        <v>1</v>
      </c>
      <c r="E50" s="104"/>
      <c r="F50" s="30"/>
      <c r="G50" s="105"/>
      <c r="I50" s="107"/>
      <c r="J50" s="108"/>
      <c r="K50" s="109"/>
      <c r="L50" s="110"/>
      <c r="M50" s="111"/>
      <c r="N50" s="112"/>
      <c r="O50" s="113">
        <v>0</v>
      </c>
      <c r="P50" s="118"/>
      <c r="Q50" s="52"/>
      <c r="R50" s="115">
        <f t="shared" si="7"/>
        <v>0</v>
      </c>
      <c r="T50" s="30">
        <f t="shared" si="8"/>
        <v>1</v>
      </c>
      <c r="U50" s="30">
        <v>18556</v>
      </c>
      <c r="V50" s="53">
        <f t="shared" si="9"/>
        <v>18556</v>
      </c>
      <c r="W50" s="53"/>
      <c r="X50" s="117" t="str">
        <f>IF(T50=0,"店舗無し",IF(LARGE($D50:$P50,1)=LARGE($D50:$P50,2),"同率複数",INDEX($D$2:$P$2,MATCH(LARGE($D50:$P50,1),$D50:P50,0))))</f>
        <v>スギHD</v>
      </c>
      <c r="Y50" s="117"/>
      <c r="Z50" s="117" t="str">
        <f>IF($T50=0,"店舗無し",IF(AND(LARGE($D50:$R50,1)&lt;&gt;$I50,LARGE($D50:$R50,1)&lt;&gt;$G50),IF(LARGE($D50:$R50,1)=LARGE($D50:$R50,2),"同率複数",INDEX($D$2:$R$2,MATCH(LARGE($D50:$R50,1),$D50:R50,0))),IF(LARGE($D50:$R50,1)=LARGE($D50:$R50,2),"同率複数","マツココ")))</f>
        <v>スギHD</v>
      </c>
      <c r="AA50" s="117"/>
      <c r="AD50" s="117"/>
      <c r="AE50" s="117"/>
      <c r="AF50" s="117"/>
      <c r="AG50" s="117"/>
      <c r="AH50" s="117"/>
    </row>
    <row r="51" spans="1:34" x14ac:dyDescent="0.25">
      <c r="A51" s="30" t="s">
        <v>825</v>
      </c>
      <c r="B51" s="127" t="s">
        <v>857</v>
      </c>
      <c r="C51" s="29" t="s">
        <v>858</v>
      </c>
      <c r="D51" s="103">
        <v>0</v>
      </c>
      <c r="E51" s="104"/>
      <c r="F51" s="30"/>
      <c r="G51" s="105">
        <f>SUM(3-1)</f>
        <v>2</v>
      </c>
      <c r="I51" s="107"/>
      <c r="J51" s="108">
        <v>2</v>
      </c>
      <c r="K51" s="109">
        <v>3</v>
      </c>
      <c r="L51" s="110"/>
      <c r="M51" s="111"/>
      <c r="N51" s="112"/>
      <c r="O51" s="113">
        <v>0</v>
      </c>
      <c r="P51" s="118"/>
      <c r="Q51" s="52"/>
      <c r="R51" s="115">
        <f t="shared" si="7"/>
        <v>2</v>
      </c>
      <c r="T51" s="30">
        <f t="shared" si="8"/>
        <v>7</v>
      </c>
      <c r="U51" s="30">
        <v>42337</v>
      </c>
      <c r="V51" s="53">
        <f t="shared" si="9"/>
        <v>6048.1428571428569</v>
      </c>
      <c r="W51" s="53"/>
      <c r="X51" s="117" t="str">
        <f>IF(T51=0,"店舗無し",IF(LARGE($D51:$P51,1)=LARGE($D51:$P51,2),"同率複数",INDEX($D$2:$P$2,MATCH(LARGE($D51:$P51,1),$D51:P51,0))))</f>
        <v>サンドラッグ</v>
      </c>
      <c r="Y51" s="117"/>
      <c r="Z51" s="117" t="str">
        <f>IF($T51=0,"店舗無し",IF(AND(LARGE($D51:$R51,1)&lt;&gt;$I51,LARGE($D51:$R51,1)&lt;&gt;$G51),IF(LARGE($D51:$R51,1)=LARGE($D51:$R51,2),"同率複数",INDEX($D$2:$R$2,MATCH(LARGE($D51:$R51,1),$D51:R51,0))),IF(LARGE($D51:$R51,1)=LARGE($D51:$R51,2),"同率複数","マツココ")))</f>
        <v>サンドラッグ</v>
      </c>
      <c r="AA51" s="117"/>
      <c r="AD51" s="117"/>
      <c r="AE51" s="117"/>
      <c r="AF51" s="117"/>
      <c r="AG51" s="117"/>
      <c r="AH51" s="117"/>
    </row>
    <row r="52" spans="1:34" x14ac:dyDescent="0.25">
      <c r="A52" s="30" t="s">
        <v>825</v>
      </c>
      <c r="B52" s="127" t="s">
        <v>857</v>
      </c>
      <c r="C52" s="29" t="s">
        <v>859</v>
      </c>
      <c r="D52" s="103">
        <v>1</v>
      </c>
      <c r="E52" s="104">
        <v>1</v>
      </c>
      <c r="F52" s="30"/>
      <c r="G52" s="105"/>
      <c r="I52" s="107">
        <v>2</v>
      </c>
      <c r="J52" s="108">
        <v>1</v>
      </c>
      <c r="K52" s="109"/>
      <c r="L52" s="110"/>
      <c r="M52" s="111"/>
      <c r="N52" s="112"/>
      <c r="O52" s="113">
        <v>0</v>
      </c>
      <c r="P52" s="118">
        <v>1</v>
      </c>
      <c r="Q52" s="52"/>
      <c r="R52" s="115">
        <f t="shared" si="7"/>
        <v>2</v>
      </c>
      <c r="T52" s="30">
        <f t="shared" si="8"/>
        <v>6</v>
      </c>
      <c r="U52" s="30">
        <v>33391</v>
      </c>
      <c r="V52" s="53">
        <f t="shared" si="9"/>
        <v>5565.166666666667</v>
      </c>
      <c r="W52" s="53"/>
      <c r="X52" s="117" t="str">
        <f>IF(T52=0,"店舗無し",IF(LARGE($D52:$P52,1)=LARGE($D52:$P52,2),"同率複数",INDEX($D$2:$P$2,MATCH(LARGE($D52:$P52,1),$D52:P52,0))))</f>
        <v>マツモトキヨシ</v>
      </c>
      <c r="Y52" s="117"/>
      <c r="Z52" s="117" t="str">
        <f>IF($T52=0,"店舗無し",IF(AND(LARGE($D52:$R52,1)&lt;&gt;$I52,LARGE($D52:$R52,1)&lt;&gt;$G52),IF(LARGE($D52:$R52,1)=LARGE($D52:$R52,2),"同率複数",INDEX($D$2:$R$2,MATCH(LARGE($D52:$R52,1),$D52:R52,0))),IF(LARGE($D52:$R52,1)=LARGE($D52:$R52,2),"同率複数","マツココ")))</f>
        <v>同率複数</v>
      </c>
      <c r="AA52" s="117"/>
      <c r="AD52" s="117"/>
      <c r="AE52" s="117"/>
      <c r="AF52" s="117"/>
      <c r="AG52" s="117"/>
      <c r="AH52" s="117"/>
    </row>
    <row r="53" spans="1:34" x14ac:dyDescent="0.25">
      <c r="A53" s="30" t="s">
        <v>825</v>
      </c>
      <c r="B53" s="127" t="s">
        <v>860</v>
      </c>
      <c r="C53" s="29" t="s">
        <v>861</v>
      </c>
      <c r="D53" s="103">
        <v>0</v>
      </c>
      <c r="E53" s="104"/>
      <c r="F53" s="30">
        <v>1</v>
      </c>
      <c r="G53" s="105"/>
      <c r="I53" s="107"/>
      <c r="J53" s="108"/>
      <c r="K53" s="109"/>
      <c r="L53" s="110"/>
      <c r="M53" s="111"/>
      <c r="N53" s="112"/>
      <c r="O53" s="113">
        <v>0</v>
      </c>
      <c r="P53" s="118"/>
      <c r="Q53" s="52"/>
      <c r="R53" s="115">
        <f t="shared" si="7"/>
        <v>0</v>
      </c>
      <c r="T53" s="30">
        <f t="shared" si="8"/>
        <v>1</v>
      </c>
      <c r="U53" s="30">
        <v>5604</v>
      </c>
      <c r="V53" s="53">
        <f t="shared" si="9"/>
        <v>5604</v>
      </c>
      <c r="W53" s="53"/>
      <c r="X53" s="117" t="str">
        <f>IF(T53=0,"店舗無し",IF(LARGE($D53:$P53,1)=LARGE($D53:$P53,2),"同率複数",INDEX($D$2:$P$2,MATCH(LARGE($D53:$P53,1),$D53:P53,0))))</f>
        <v>杉山薬品</v>
      </c>
      <c r="Y53" s="117"/>
      <c r="Z53" s="117" t="str">
        <f>IF($T53=0,"店舗無し",IF(AND(LARGE($D53:$R53,1)&lt;&gt;$I53,LARGE($D53:$R53,1)&lt;&gt;$G53),IF(LARGE($D53:$R53,1)=LARGE($D53:$R53,2),"同率複数",INDEX($D$2:$R$2,MATCH(LARGE($D53:$R53,1),$D53:R53,0))),IF(LARGE($D53:$R53,1)=LARGE($D53:$R53,2),"同率複数","マツココ")))</f>
        <v>杉山薬品</v>
      </c>
      <c r="AA53" s="117"/>
      <c r="AD53" s="117"/>
      <c r="AE53" s="117"/>
      <c r="AF53" s="117"/>
      <c r="AG53" s="117"/>
      <c r="AH53" s="117"/>
    </row>
    <row r="54" spans="1:34" x14ac:dyDescent="0.25">
      <c r="A54" s="30" t="s">
        <v>825</v>
      </c>
      <c r="B54" s="127" t="s">
        <v>860</v>
      </c>
      <c r="C54" s="29" t="s">
        <v>862</v>
      </c>
      <c r="D54" s="103">
        <v>2</v>
      </c>
      <c r="E54" s="104">
        <v>1</v>
      </c>
      <c r="F54" s="30"/>
      <c r="G54" s="105"/>
      <c r="H54" s="106">
        <v>1</v>
      </c>
      <c r="I54" s="107"/>
      <c r="J54" s="108"/>
      <c r="K54" s="109"/>
      <c r="L54" s="110"/>
      <c r="M54" s="111">
        <v>1</v>
      </c>
      <c r="N54" s="112">
        <v>1</v>
      </c>
      <c r="O54" s="113">
        <v>0</v>
      </c>
      <c r="P54" s="118"/>
      <c r="Q54" s="52"/>
      <c r="R54" s="115">
        <f t="shared" si="7"/>
        <v>0</v>
      </c>
      <c r="T54" s="30">
        <f t="shared" si="8"/>
        <v>6</v>
      </c>
      <c r="U54" s="30">
        <v>36575</v>
      </c>
      <c r="V54" s="53">
        <f t="shared" si="9"/>
        <v>6095.833333333333</v>
      </c>
      <c r="W54" s="53"/>
      <c r="X54" s="117" t="str">
        <f>IF(T54=0,"店舗無し",IF(LARGE($D54:$P54,1)=LARGE($D54:$P54,2),"同率複数",INDEX($D$2:$P$2,MATCH(LARGE($D54:$P54,1),$D54:P54,0))))</f>
        <v>スギHD</v>
      </c>
      <c r="Y54" s="117"/>
      <c r="Z54" s="117" t="str">
        <f>IF($T54=0,"店舗無し",IF(AND(LARGE($D54:$R54,1)&lt;&gt;$I54,LARGE($D54:$R54,1)&lt;&gt;$G54),IF(LARGE($D54:$R54,1)=LARGE($D54:$R54,2),"同率複数",INDEX($D$2:$R$2,MATCH(LARGE($D54:$R54,1),$D54:R54,0))),IF(LARGE($D54:$R54,1)=LARGE($D54:$R54,2),"同率複数","マツココ")))</f>
        <v>スギHD</v>
      </c>
      <c r="AA54" s="117"/>
      <c r="AD54" s="117"/>
      <c r="AE54" s="117"/>
      <c r="AF54" s="117"/>
      <c r="AG54" s="117"/>
      <c r="AH54" s="117"/>
    </row>
    <row r="55" spans="1:34" x14ac:dyDescent="0.25">
      <c r="A55" s="30" t="s">
        <v>825</v>
      </c>
      <c r="B55" s="132" t="s">
        <v>863</v>
      </c>
      <c r="C55" s="29" t="s">
        <v>864</v>
      </c>
      <c r="D55" s="103">
        <v>1</v>
      </c>
      <c r="E55" s="104">
        <v>1</v>
      </c>
      <c r="F55" s="30"/>
      <c r="G55" s="105"/>
      <c r="I55" s="107"/>
      <c r="J55" s="108">
        <v>1</v>
      </c>
      <c r="K55" s="109">
        <v>1</v>
      </c>
      <c r="L55" s="110"/>
      <c r="M55" s="111"/>
      <c r="N55" s="112"/>
      <c r="O55" s="113">
        <v>0</v>
      </c>
      <c r="P55" s="118"/>
      <c r="Q55" s="52"/>
      <c r="R55" s="115">
        <f t="shared" si="7"/>
        <v>0</v>
      </c>
      <c r="T55" s="30">
        <f t="shared" si="8"/>
        <v>4</v>
      </c>
      <c r="U55" s="30">
        <v>22436</v>
      </c>
      <c r="V55" s="53">
        <f t="shared" si="9"/>
        <v>5609</v>
      </c>
      <c r="W55" s="53"/>
      <c r="X55" s="117" t="str">
        <f>IF(T55=0,"店舗無し",IF(LARGE($D55:$P55,1)=LARGE($D55:$P55,2),"同率複数",INDEX($D$2:$P$2,MATCH(LARGE($D55:$P55,1),$D55:P55,0))))</f>
        <v>同率複数</v>
      </c>
      <c r="Y55" s="117"/>
      <c r="Z55" s="117" t="str">
        <f>IF($T55=0,"店舗無し",IF(AND(LARGE($D55:$R55,1)&lt;&gt;$I55,LARGE($D55:$R55,1)&lt;&gt;$G55),IF(LARGE($D55:$R55,1)=LARGE($D55:$R55,2),"同率複数",INDEX($D$2:$R$2,MATCH(LARGE($D55:$R55,1),$D55:R55,0))),IF(LARGE($D55:$R55,1)=LARGE($D55:$R55,2),"同率複数","マツココ")))</f>
        <v>同率複数</v>
      </c>
      <c r="AA55" s="117"/>
      <c r="AD55" s="117"/>
      <c r="AE55" s="117"/>
      <c r="AF55" s="117"/>
      <c r="AG55" s="117"/>
      <c r="AH55" s="117"/>
    </row>
    <row r="56" spans="1:34" x14ac:dyDescent="0.25">
      <c r="A56" s="30" t="s">
        <v>825</v>
      </c>
      <c r="B56" s="132" t="s">
        <v>863</v>
      </c>
      <c r="C56" s="29" t="s">
        <v>865</v>
      </c>
      <c r="D56" s="103">
        <v>1</v>
      </c>
      <c r="E56" s="104"/>
      <c r="F56" s="30"/>
      <c r="G56" s="105"/>
      <c r="I56" s="107"/>
      <c r="J56" s="108"/>
      <c r="K56" s="109">
        <v>1</v>
      </c>
      <c r="L56" s="110"/>
      <c r="M56" s="111"/>
      <c r="N56" s="112"/>
      <c r="O56" s="113">
        <v>0</v>
      </c>
      <c r="P56" s="118"/>
      <c r="Q56" s="52"/>
      <c r="R56" s="115">
        <f t="shared" si="7"/>
        <v>0</v>
      </c>
      <c r="T56" s="30">
        <f t="shared" si="8"/>
        <v>2</v>
      </c>
      <c r="U56" s="30">
        <v>23969</v>
      </c>
      <c r="V56" s="53">
        <f t="shared" si="9"/>
        <v>11984.5</v>
      </c>
      <c r="W56" s="53"/>
      <c r="X56" s="117" t="str">
        <f>IF(T56=0,"店舗無し",IF(LARGE($D56:$P56,1)=LARGE($D56:$P56,2),"同率複数",INDEX($D$2:$P$2,MATCH(LARGE($D56:$P56,1),$D56:P56,0))))</f>
        <v>同率複数</v>
      </c>
      <c r="Y56" s="117"/>
      <c r="Z56" s="117" t="str">
        <f>IF($T56=0,"店舗無し",IF(AND(LARGE($D56:$R56,1)&lt;&gt;$I56,LARGE($D56:$R56,1)&lt;&gt;$G56),IF(LARGE($D56:$R56,1)=LARGE($D56:$R56,2),"同率複数",INDEX($D$2:$R$2,MATCH(LARGE($D56:$R56,1),$D56:R56,0))),IF(LARGE($D56:$R56,1)=LARGE($D56:$R56,2),"同率複数","マツココ")))</f>
        <v>同率複数</v>
      </c>
      <c r="AA56" s="117"/>
      <c r="AD56" s="117"/>
      <c r="AE56" s="117"/>
      <c r="AF56" s="117"/>
      <c r="AG56" s="117"/>
      <c r="AH56" s="117"/>
    </row>
    <row r="57" spans="1:34" x14ac:dyDescent="0.25">
      <c r="A57" s="30" t="s">
        <v>825</v>
      </c>
      <c r="B57" s="132" t="s">
        <v>863</v>
      </c>
      <c r="C57" s="29" t="s">
        <v>866</v>
      </c>
      <c r="D57" s="103">
        <v>1</v>
      </c>
      <c r="E57" s="104">
        <v>3</v>
      </c>
      <c r="F57" s="30"/>
      <c r="G57" s="105"/>
      <c r="H57" s="106">
        <v>1</v>
      </c>
      <c r="I57" s="107">
        <v>1</v>
      </c>
      <c r="J57" s="108"/>
      <c r="K57" s="109">
        <v>1</v>
      </c>
      <c r="L57" s="110"/>
      <c r="M57" s="111">
        <v>2</v>
      </c>
      <c r="N57" s="112">
        <v>1</v>
      </c>
      <c r="O57" s="113">
        <v>0</v>
      </c>
      <c r="P57" s="118">
        <v>1</v>
      </c>
      <c r="Q57" s="52"/>
      <c r="R57" s="115">
        <f t="shared" si="7"/>
        <v>1</v>
      </c>
      <c r="T57" s="30">
        <f t="shared" si="8"/>
        <v>11</v>
      </c>
      <c r="U57" s="30">
        <v>35916</v>
      </c>
      <c r="V57" s="53">
        <f t="shared" si="9"/>
        <v>3265.090909090909</v>
      </c>
      <c r="W57" s="53"/>
      <c r="X57" s="117" t="str">
        <f>IF(T57=0,"店舗無し",IF(LARGE($D57:$P57,1)=LARGE($D57:$P57,2),"同率複数",INDEX($D$2:$P$2,MATCH(LARGE($D57:$P57,1),$D57:P57,0))))</f>
        <v>中部薬品</v>
      </c>
      <c r="Y57" s="117"/>
      <c r="Z57" s="117" t="str">
        <f>IF($T57=0,"店舗無し",IF(AND(LARGE($D57:$R57,1)&lt;&gt;$I57,LARGE($D57:$R57,1)&lt;&gt;$G57),IF(LARGE($D57:$R57,1)=LARGE($D57:$R57,2),"同率複数",INDEX($D$2:$R$2,MATCH(LARGE($D57:$R57,1),$D57:R57,0))),IF(LARGE($D57:$R57,1)=LARGE($D57:$R57,2),"同率複数","マツココ")))</f>
        <v>中部薬品</v>
      </c>
      <c r="AA57" s="117"/>
      <c r="AD57" s="117"/>
      <c r="AE57" s="117"/>
      <c r="AF57" s="117"/>
      <c r="AG57" s="117"/>
      <c r="AH57" s="117"/>
    </row>
    <row r="58" spans="1:34" x14ac:dyDescent="0.25">
      <c r="A58" s="30" t="s">
        <v>825</v>
      </c>
      <c r="B58" s="127" t="s">
        <v>867</v>
      </c>
      <c r="C58" s="29" t="s">
        <v>868</v>
      </c>
      <c r="D58" s="103">
        <v>2</v>
      </c>
      <c r="E58" s="104">
        <v>3</v>
      </c>
      <c r="F58" s="30">
        <v>3</v>
      </c>
      <c r="G58" s="105"/>
      <c r="I58" s="107"/>
      <c r="J58" s="108">
        <v>1</v>
      </c>
      <c r="K58" s="109"/>
      <c r="L58" s="110"/>
      <c r="M58" s="111"/>
      <c r="N58" s="112"/>
      <c r="O58" s="113">
        <v>0</v>
      </c>
      <c r="P58" s="118"/>
      <c r="Q58" s="52"/>
      <c r="R58" s="115">
        <f t="shared" si="7"/>
        <v>0</v>
      </c>
      <c r="S58" s="100"/>
      <c r="T58" s="30">
        <f t="shared" si="8"/>
        <v>9</v>
      </c>
      <c r="U58" s="30">
        <v>43306</v>
      </c>
      <c r="V58" s="53">
        <f t="shared" si="9"/>
        <v>4811.7777777777774</v>
      </c>
      <c r="W58" s="53"/>
      <c r="X58" s="117" t="str">
        <f>IF(T58=0,"店舗無し",IF(LARGE($D58:$P58,1)=LARGE($D58:$P58,2),"同率複数",INDEX($D$2:$P$2,MATCH(LARGE($D58:$P58,1),$D58:P58,0))))</f>
        <v>同率複数</v>
      </c>
      <c r="Y58" s="117"/>
      <c r="Z58" s="117" t="str">
        <f>IF($T58=0,"店舗無し",IF(AND(LARGE($D58:$R58,1)&lt;&gt;$I58,LARGE($D58:$R58,1)&lt;&gt;$G58),IF(LARGE($D58:$R58,1)=LARGE($D58:$R58,2),"同率複数",INDEX($D$2:$R$2,MATCH(LARGE($D58:$R58,1),$D58:R58,0))),IF(LARGE($D58:$R58,1)=LARGE($D58:$R58,2),"同率複数","マツココ")))</f>
        <v>同率複数</v>
      </c>
      <c r="AA58" s="117"/>
      <c r="AD58" s="117"/>
      <c r="AE58" s="117"/>
      <c r="AF58" s="117"/>
      <c r="AG58" s="117"/>
      <c r="AH58" s="117"/>
    </row>
    <row r="59" spans="1:34" x14ac:dyDescent="0.25">
      <c r="A59" s="30" t="s">
        <v>825</v>
      </c>
      <c r="B59" s="127" t="s">
        <v>699</v>
      </c>
      <c r="C59" s="29" t="s">
        <v>699</v>
      </c>
      <c r="D59" s="103">
        <v>1</v>
      </c>
      <c r="E59" s="104">
        <v>1</v>
      </c>
      <c r="F59" s="30"/>
      <c r="G59" s="105"/>
      <c r="I59" s="107"/>
      <c r="J59" s="108"/>
      <c r="K59" s="109"/>
      <c r="L59" s="110"/>
      <c r="M59" s="111"/>
      <c r="N59" s="112">
        <v>1</v>
      </c>
      <c r="O59" s="113">
        <v>0</v>
      </c>
      <c r="P59" s="118"/>
      <c r="Q59" s="52"/>
      <c r="R59" s="115">
        <f t="shared" si="7"/>
        <v>0</v>
      </c>
      <c r="T59" s="30">
        <f t="shared" si="8"/>
        <v>3</v>
      </c>
      <c r="U59" s="30">
        <v>36878</v>
      </c>
      <c r="V59" s="53">
        <f t="shared" si="9"/>
        <v>12292.666666666666</v>
      </c>
      <c r="W59" s="53"/>
      <c r="X59" s="117" t="str">
        <f>IF(T59=0,"店舗無し",IF(LARGE($D59:$P59,1)=LARGE($D59:$P59,2),"同率複数",INDEX($D$2:$P$2,MATCH(LARGE($D59:$P59,1),$D59:P59,0))))</f>
        <v>同率複数</v>
      </c>
      <c r="Y59" s="117"/>
      <c r="Z59" s="117" t="str">
        <f>IF($T59=0,"店舗無し",IF(AND(LARGE($D59:$R59,1)&lt;&gt;$I59,LARGE($D59:$R59,1)&lt;&gt;$G59),IF(LARGE($D59:$R59,1)=LARGE($D59:$R59,2),"同率複数",INDEX($D$2:$R$2,MATCH(LARGE($D59:$R59,1),$D59:R59,0))),IF(LARGE($D59:$R59,1)=LARGE($D59:$R59,2),"同率複数","マツココ")))</f>
        <v>同率複数</v>
      </c>
      <c r="AA59" s="117"/>
      <c r="AD59" s="117"/>
      <c r="AE59" s="117"/>
      <c r="AF59" s="117"/>
      <c r="AG59" s="117"/>
      <c r="AH59" s="117"/>
    </row>
    <row r="60" spans="1:34" x14ac:dyDescent="0.25">
      <c r="A60" s="30" t="s">
        <v>825</v>
      </c>
      <c r="B60" s="127" t="s">
        <v>869</v>
      </c>
      <c r="C60" s="29" t="s">
        <v>869</v>
      </c>
      <c r="D60" s="103">
        <v>0</v>
      </c>
      <c r="E60" s="104"/>
      <c r="F60" s="30"/>
      <c r="G60" s="105">
        <v>1</v>
      </c>
      <c r="I60" s="107"/>
      <c r="J60" s="108"/>
      <c r="K60" s="109">
        <v>1</v>
      </c>
      <c r="L60" s="110"/>
      <c r="M60" s="111"/>
      <c r="N60" s="112"/>
      <c r="O60" s="113">
        <v>0</v>
      </c>
      <c r="P60" s="118">
        <v>1</v>
      </c>
      <c r="Q60" s="52"/>
      <c r="R60" s="115">
        <f t="shared" si="7"/>
        <v>1</v>
      </c>
      <c r="T60" s="30">
        <f t="shared" si="8"/>
        <v>3</v>
      </c>
      <c r="U60" s="30">
        <v>13001</v>
      </c>
      <c r="V60" s="53">
        <f t="shared" si="9"/>
        <v>4333.666666666667</v>
      </c>
      <c r="W60" s="53"/>
      <c r="X60" s="117" t="str">
        <f>IF(T60=0,"店舗無し",IF(LARGE($D60:$P60,1)=LARGE($D60:$P60,2),"同率複数",INDEX($D$2:$P$2,MATCH(LARGE($D60:$P60,1),$D60:P60,0))))</f>
        <v>同率複数</v>
      </c>
      <c r="Y60" s="117"/>
      <c r="Z60" s="117" t="str">
        <f>IF($T60=0,"店舗無し",IF(AND(LARGE($D60:$R60,1)&lt;&gt;$I60,LARGE($D60:$R60,1)&lt;&gt;$G60),IF(LARGE($D60:$R60,1)=LARGE($D60:$R60,2),"同率複数",INDEX($D$2:$R$2,MATCH(LARGE($D60:$R60,1),$D60:R60,0))),IF(LARGE($D60:$R60,1)=LARGE($D60:$R60,2),"同率複数","マツココ")))</f>
        <v>同率複数</v>
      </c>
      <c r="AA60" s="117"/>
      <c r="AD60" s="117"/>
      <c r="AE60" s="117"/>
      <c r="AF60" s="117"/>
      <c r="AG60" s="117"/>
      <c r="AH60" s="117"/>
    </row>
    <row r="61" spans="1:34" x14ac:dyDescent="0.25">
      <c r="A61" s="30" t="s">
        <v>825</v>
      </c>
      <c r="B61" s="127" t="s">
        <v>870</v>
      </c>
      <c r="C61" s="29" t="s">
        <v>870</v>
      </c>
      <c r="D61" s="103">
        <v>0</v>
      </c>
      <c r="E61" s="104">
        <v>1</v>
      </c>
      <c r="F61" s="30"/>
      <c r="G61" s="105"/>
      <c r="I61" s="107">
        <v>1</v>
      </c>
      <c r="J61" s="108"/>
      <c r="K61" s="109"/>
      <c r="L61" s="110"/>
      <c r="M61" s="111">
        <v>1</v>
      </c>
      <c r="N61" s="112"/>
      <c r="O61" s="113">
        <v>0</v>
      </c>
      <c r="P61" s="118"/>
      <c r="Q61" s="52"/>
      <c r="R61" s="115">
        <f t="shared" si="7"/>
        <v>1</v>
      </c>
      <c r="T61" s="30">
        <f t="shared" si="8"/>
        <v>3</v>
      </c>
      <c r="U61" s="30">
        <v>20633</v>
      </c>
      <c r="V61" s="53">
        <f t="shared" si="9"/>
        <v>6877.666666666667</v>
      </c>
      <c r="W61" s="53"/>
      <c r="X61" s="117" t="str">
        <f>IF(T61=0,"店舗無し",IF(LARGE($D61:$P61,1)=LARGE($D61:$P61,2),"同率複数",INDEX($D$2:$P$2,MATCH(LARGE($D61:$P61,1),$D61:P61,0))))</f>
        <v>同率複数</v>
      </c>
      <c r="Y61" s="117"/>
      <c r="Z61" s="117" t="str">
        <f>IF($T61=0,"店舗無し",IF(AND(LARGE($D61:$R61,1)&lt;&gt;$I61,LARGE($D61:$R61,1)&lt;&gt;$G61),IF(LARGE($D61:$R61,1)=LARGE($D61:$R61,2),"同率複数",INDEX($D$2:$R$2,MATCH(LARGE($D61:$R61,1),$D61:R61,0))),IF(LARGE($D61:$R61,1)=LARGE($D61:$R61,2),"同率複数","マツココ")))</f>
        <v>同率複数</v>
      </c>
      <c r="AA61" s="117"/>
      <c r="AD61" s="117"/>
      <c r="AE61" s="117"/>
      <c r="AF61" s="117"/>
      <c r="AG61" s="117"/>
      <c r="AH61" s="117"/>
    </row>
    <row r="62" spans="1:34" x14ac:dyDescent="0.25">
      <c r="A62" s="30" t="s">
        <v>825</v>
      </c>
      <c r="B62" s="127" t="s">
        <v>871</v>
      </c>
      <c r="C62" s="29" t="s">
        <v>871</v>
      </c>
      <c r="D62" s="103">
        <v>1</v>
      </c>
      <c r="E62" s="104">
        <v>1</v>
      </c>
      <c r="F62" s="30">
        <v>2</v>
      </c>
      <c r="G62" s="105"/>
      <c r="I62" s="107"/>
      <c r="J62" s="108"/>
      <c r="K62" s="109">
        <v>1</v>
      </c>
      <c r="L62" s="110"/>
      <c r="M62" s="111">
        <v>1</v>
      </c>
      <c r="N62" s="112"/>
      <c r="O62" s="113">
        <v>0</v>
      </c>
      <c r="P62" s="118"/>
      <c r="Q62" s="52"/>
      <c r="R62" s="115">
        <f t="shared" si="7"/>
        <v>0</v>
      </c>
      <c r="T62" s="30">
        <f t="shared" si="8"/>
        <v>6</v>
      </c>
      <c r="U62" s="30">
        <v>31728</v>
      </c>
      <c r="V62" s="53">
        <f t="shared" si="9"/>
        <v>5288</v>
      </c>
      <c r="W62" s="53"/>
      <c r="X62" s="117" t="str">
        <f>IF(T62=0,"店舗無し",IF(LARGE($D62:$P62,1)=LARGE($D62:$P62,2),"同率複数",INDEX($D$2:$P$2,MATCH(LARGE($D62:$P62,1),$D62:P62,0))))</f>
        <v>杉山薬品</v>
      </c>
      <c r="Y62" s="117"/>
      <c r="Z62" s="117" t="str">
        <f>IF($T62=0,"店舗無し",IF(AND(LARGE($D62:$R62,1)&lt;&gt;$I62,LARGE($D62:$R62,1)&lt;&gt;$G62),IF(LARGE($D62:$R62,1)=LARGE($D62:$R62,2),"同率複数",INDEX($D$2:$R$2,MATCH(LARGE($D62:$R62,1),$D62:R62,0))),IF(LARGE($D62:$R62,1)=LARGE($D62:$R62,2),"同率複数","マツココ")))</f>
        <v>杉山薬品</v>
      </c>
      <c r="AA62" s="117"/>
      <c r="AD62" s="117"/>
      <c r="AE62" s="117"/>
      <c r="AF62" s="117"/>
      <c r="AG62" s="117"/>
      <c r="AH62" s="117"/>
    </row>
    <row r="63" spans="1:34" x14ac:dyDescent="0.25">
      <c r="A63" s="30" t="s">
        <v>825</v>
      </c>
      <c r="B63" s="127" t="s">
        <v>872</v>
      </c>
      <c r="C63" s="29" t="s">
        <v>872</v>
      </c>
      <c r="D63" s="103">
        <v>1</v>
      </c>
      <c r="E63" s="104"/>
      <c r="F63" s="30">
        <v>1</v>
      </c>
      <c r="G63" s="105"/>
      <c r="I63" s="107"/>
      <c r="J63" s="108"/>
      <c r="K63" s="109"/>
      <c r="L63" s="110"/>
      <c r="M63" s="111"/>
      <c r="N63" s="112"/>
      <c r="O63" s="113">
        <v>1</v>
      </c>
      <c r="P63" s="118">
        <v>1</v>
      </c>
      <c r="Q63" s="52"/>
      <c r="R63" s="115">
        <f t="shared" si="7"/>
        <v>0</v>
      </c>
      <c r="T63" s="30">
        <f t="shared" si="8"/>
        <v>4</v>
      </c>
      <c r="U63" s="30">
        <v>27073</v>
      </c>
      <c r="V63" s="53">
        <f t="shared" si="9"/>
        <v>6768.25</v>
      </c>
      <c r="W63" s="53"/>
      <c r="X63" s="117" t="str">
        <f>IF(T63=0,"店舗無し",IF(LARGE($D63:$P63,1)=LARGE($D63:$P63,2),"同率複数",INDEX($D$2:$P$2,MATCH(LARGE($D63:$P63,1),$D63:P63,0))))</f>
        <v>同率複数</v>
      </c>
      <c r="Y63" s="117"/>
      <c r="Z63" s="117" t="str">
        <f>IF($T63=0,"店舗無し",IF(AND(LARGE($D63:$R63,1)&lt;&gt;$I63,LARGE($D63:$R63,1)&lt;&gt;$G63),IF(LARGE($D63:$R63,1)=LARGE($D63:$R63,2),"同率複数",INDEX($D$2:$R$2,MATCH(LARGE($D63:$R63,1),$D63:R63,0))),IF(LARGE($D63:$R63,1)=LARGE($D63:$R63,2),"同率複数","マツココ")))</f>
        <v>同率複数</v>
      </c>
      <c r="AA63" s="117"/>
      <c r="AD63" s="117"/>
      <c r="AE63" s="117"/>
      <c r="AF63" s="117"/>
      <c r="AG63" s="117"/>
      <c r="AH63" s="117"/>
    </row>
    <row r="64" spans="1:34" x14ac:dyDescent="0.25">
      <c r="A64" s="30" t="s">
        <v>825</v>
      </c>
      <c r="B64" s="127" t="s">
        <v>873</v>
      </c>
      <c r="C64" s="29" t="s">
        <v>873</v>
      </c>
      <c r="D64" s="103">
        <v>2</v>
      </c>
      <c r="E64" s="104">
        <v>1</v>
      </c>
      <c r="F64" s="30"/>
      <c r="G64" s="105">
        <v>2</v>
      </c>
      <c r="H64" s="106">
        <v>1</v>
      </c>
      <c r="I64" s="107"/>
      <c r="J64" s="108"/>
      <c r="K64" s="109"/>
      <c r="L64" s="110"/>
      <c r="M64" s="111">
        <v>1</v>
      </c>
      <c r="N64" s="112"/>
      <c r="O64" s="113">
        <v>0</v>
      </c>
      <c r="P64" s="118"/>
      <c r="Q64" s="52"/>
      <c r="R64" s="115">
        <f t="shared" si="7"/>
        <v>2</v>
      </c>
      <c r="T64" s="30">
        <f t="shared" si="8"/>
        <v>7</v>
      </c>
      <c r="U64" s="30">
        <v>36240</v>
      </c>
      <c r="V64" s="53">
        <f t="shared" si="9"/>
        <v>5177.1428571428569</v>
      </c>
      <c r="W64" s="53"/>
      <c r="X64" s="117" t="str">
        <f>IF(T64=0,"店舗無し",IF(LARGE($D64:$P64,1)=LARGE($D64:$P64,2),"同率複数",INDEX($D$2:$P$2,MATCH(LARGE($D64:$P64,1),$D64:P64,0))))</f>
        <v>同率複数</v>
      </c>
      <c r="Y64" s="117"/>
      <c r="Z64" s="117" t="str">
        <f>IF($T64=0,"店舗無し",IF(AND(LARGE($D64:$R64,1)&lt;&gt;$I64,LARGE($D64:$R64,1)&lt;&gt;$G64),IF(LARGE($D64:$R64,1)=LARGE($D64:$R64,2),"同率複数",INDEX($D$2:$R$2,MATCH(LARGE($D64:$R64,1),$D64:R64,0))),IF(LARGE($D64:$R64,1)=LARGE($D64:$R64,2),"同率複数","マツココ")))</f>
        <v>同率複数</v>
      </c>
      <c r="AA64" s="117"/>
      <c r="AD64" s="117"/>
      <c r="AE64" s="117"/>
      <c r="AF64" s="117"/>
      <c r="AG64" s="117"/>
      <c r="AH64" s="117"/>
    </row>
    <row r="65" spans="1:34" x14ac:dyDescent="0.25">
      <c r="A65" s="30" t="s">
        <v>825</v>
      </c>
      <c r="B65" s="127" t="s">
        <v>874</v>
      </c>
      <c r="C65" s="29" t="s">
        <v>874</v>
      </c>
      <c r="D65" s="103">
        <v>0</v>
      </c>
      <c r="E65" s="104"/>
      <c r="F65" s="30"/>
      <c r="G65" s="105"/>
      <c r="I65" s="107"/>
      <c r="J65" s="108"/>
      <c r="K65" s="109"/>
      <c r="L65" s="110"/>
      <c r="M65" s="111"/>
      <c r="N65" s="112"/>
      <c r="O65" s="113">
        <v>0</v>
      </c>
      <c r="P65" s="118"/>
      <c r="Q65" s="52"/>
      <c r="R65" s="115">
        <f t="shared" si="7"/>
        <v>0</v>
      </c>
      <c r="T65" s="30">
        <f t="shared" si="8"/>
        <v>0</v>
      </c>
      <c r="U65" s="30">
        <v>4525</v>
      </c>
      <c r="V65" s="53" t="str">
        <f t="shared" si="9"/>
        <v>★</v>
      </c>
      <c r="W65" s="53"/>
      <c r="X65" s="117" t="str">
        <f>IF(T65=0,"店舗無し",IF(LARGE($D65:$P65,1)=LARGE($D65:$P65,2),"同率複数",INDEX($D$2:$P$2,MATCH(LARGE($D65:$P65,1),$D65:P65,0))))</f>
        <v>店舗無し</v>
      </c>
      <c r="Y65" s="117"/>
      <c r="Z65" s="117" t="str">
        <f>IF($T65=0,"店舗無し",IF(AND(LARGE($D65:$R65,1)&lt;&gt;$I65,LARGE($D65:$R65,1)&lt;&gt;$G65),IF(LARGE($D65:$R65,1)=LARGE($D65:$R65,2),"同率複数",INDEX($D$2:$R$2,MATCH(LARGE($D65:$R65,1),$D65:R65,0))),IF(LARGE($D65:$R65,1)=LARGE($D65:$R65,2),"同率複数","マツココ")))</f>
        <v>店舗無し</v>
      </c>
      <c r="AA65" s="117"/>
      <c r="AD65" s="117"/>
      <c r="AE65" s="117"/>
      <c r="AF65" s="117"/>
      <c r="AG65" s="117"/>
      <c r="AH65" s="117"/>
    </row>
    <row r="66" spans="1:34" x14ac:dyDescent="0.25">
      <c r="A66" s="30" t="s">
        <v>825</v>
      </c>
      <c r="B66" s="127" t="s">
        <v>875</v>
      </c>
      <c r="C66" s="29" t="s">
        <v>875</v>
      </c>
      <c r="D66" s="103">
        <v>1</v>
      </c>
      <c r="E66" s="104">
        <v>1</v>
      </c>
      <c r="F66" s="30"/>
      <c r="G66" s="105">
        <v>1</v>
      </c>
      <c r="H66" s="106">
        <v>2</v>
      </c>
      <c r="I66" s="107"/>
      <c r="J66" s="108"/>
      <c r="K66" s="109"/>
      <c r="L66" s="110"/>
      <c r="M66" s="111"/>
      <c r="N66" s="112"/>
      <c r="O66" s="113">
        <v>0</v>
      </c>
      <c r="P66" s="118"/>
      <c r="Q66" s="52"/>
      <c r="R66" s="115">
        <f t="shared" si="7"/>
        <v>1</v>
      </c>
      <c r="T66" s="30">
        <f t="shared" si="8"/>
        <v>5</v>
      </c>
      <c r="U66" s="30">
        <v>24028</v>
      </c>
      <c r="V66" s="53">
        <f t="shared" si="9"/>
        <v>4805.6000000000004</v>
      </c>
      <c r="W66" s="53"/>
      <c r="X66" s="117" t="str">
        <f>IF(T66=0,"店舗無し",IF(LARGE($D66:$P66,1)=LARGE($D66:$P66,2),"同率複数",INDEX($D$2:$P$2,MATCH(LARGE($D66:$P66,1),$D66:P66,0))))</f>
        <v>ゲンキー</v>
      </c>
      <c r="Y66" s="117"/>
      <c r="Z66" s="117" t="str">
        <f>IF($T66=0,"店舗無し",IF(AND(LARGE($D66:$R66,1)&lt;&gt;$I66,LARGE($D66:$R66,1)&lt;&gt;$G66),IF(LARGE($D66:$R66,1)=LARGE($D66:$R66,2),"同率複数",INDEX($D$2:$R$2,MATCH(LARGE($D66:$R66,1),$D66:R66,0))),IF(LARGE($D66:$R66,1)=LARGE($D66:$R66,2),"同率複数","マツココ")))</f>
        <v>ゲンキー</v>
      </c>
      <c r="AA66" s="117"/>
      <c r="AD66" s="117"/>
      <c r="AE66" s="117"/>
      <c r="AF66" s="117"/>
      <c r="AG66" s="117"/>
      <c r="AH66" s="117"/>
    </row>
    <row r="67" spans="1:34" x14ac:dyDescent="0.25">
      <c r="A67" s="30" t="s">
        <v>825</v>
      </c>
      <c r="B67" s="127" t="s">
        <v>876</v>
      </c>
      <c r="C67" s="29" t="s">
        <v>876</v>
      </c>
      <c r="D67" s="103">
        <v>1</v>
      </c>
      <c r="E67" s="104">
        <v>1</v>
      </c>
      <c r="F67" s="30"/>
      <c r="G67" s="105"/>
      <c r="H67" s="106">
        <v>1</v>
      </c>
      <c r="I67" s="107"/>
      <c r="J67" s="108"/>
      <c r="K67" s="109"/>
      <c r="L67" s="110">
        <v>1</v>
      </c>
      <c r="M67" s="111"/>
      <c r="N67" s="112"/>
      <c r="O67" s="113">
        <v>0</v>
      </c>
      <c r="P67" s="118"/>
      <c r="Q67" s="52"/>
      <c r="R67" s="115">
        <f t="shared" si="7"/>
        <v>0</v>
      </c>
      <c r="T67" s="30">
        <f t="shared" si="8"/>
        <v>4</v>
      </c>
      <c r="U67" s="30">
        <v>45168</v>
      </c>
      <c r="V67" s="53">
        <f t="shared" si="9"/>
        <v>11292</v>
      </c>
      <c r="W67" s="53"/>
      <c r="X67" s="117" t="str">
        <f>IF(T67=0,"店舗無し",IF(LARGE($D67:$P67,1)=LARGE($D67:$P67,2),"同率複数",INDEX($D$2:$P$2,MATCH(LARGE($D67:$P67,1),$D67:P67,0))))</f>
        <v>同率複数</v>
      </c>
      <c r="Y67" s="117"/>
      <c r="Z67" s="117" t="str">
        <f>IF($T67=0,"店舗無し",IF(AND(LARGE($D67:$R67,1)&lt;&gt;$I67,LARGE($D67:$R67,1)&lt;&gt;$G67),IF(LARGE($D67:$R67,1)=LARGE($D67:$R67,2),"同率複数",INDEX($D$2:$R$2,MATCH(LARGE($D67:$R67,1),$D67:R67,0))),IF(LARGE($D67:$R67,1)=LARGE($D67:$R67,2),"同率複数","マツココ")))</f>
        <v>同率複数</v>
      </c>
      <c r="AA67" s="117"/>
      <c r="AD67" s="117"/>
      <c r="AE67" s="117"/>
      <c r="AF67" s="117"/>
      <c r="AG67" s="117"/>
      <c r="AH67" s="117"/>
    </row>
    <row r="68" spans="1:34" x14ac:dyDescent="0.25">
      <c r="A68" s="30" t="s">
        <v>825</v>
      </c>
      <c r="B68" s="127" t="s">
        <v>877</v>
      </c>
      <c r="C68" s="29" t="s">
        <v>877</v>
      </c>
      <c r="D68" s="103">
        <v>1</v>
      </c>
      <c r="E68" s="104"/>
      <c r="F68" s="30"/>
      <c r="G68" s="105">
        <v>1</v>
      </c>
      <c r="H68" s="106">
        <v>2</v>
      </c>
      <c r="I68" s="107"/>
      <c r="J68" s="108"/>
      <c r="K68" s="109"/>
      <c r="L68" s="110"/>
      <c r="M68" s="111"/>
      <c r="N68" s="112"/>
      <c r="O68" s="113">
        <v>0</v>
      </c>
      <c r="P68" s="118"/>
      <c r="Q68" s="52"/>
      <c r="R68" s="115">
        <f t="shared" si="7"/>
        <v>1</v>
      </c>
      <c r="T68" s="30">
        <f t="shared" si="8"/>
        <v>4</v>
      </c>
      <c r="U68" s="30">
        <v>23250</v>
      </c>
      <c r="V68" s="53">
        <f t="shared" si="9"/>
        <v>5812.5</v>
      </c>
      <c r="W68" s="53"/>
      <c r="X68" s="117" t="str">
        <f>IF(T68=0,"店舗無し",IF(LARGE($D68:$P68,1)=LARGE($D68:$P68,2),"同率複数",INDEX($D$2:$P$2,MATCH(LARGE($D68:$P68,1),$D68:P68,0))))</f>
        <v>ゲンキー</v>
      </c>
      <c r="Y68" s="117"/>
      <c r="Z68" s="117" t="str">
        <f>IF($T68=0,"店舗無し",IF(AND(LARGE($D68:$R68,1)&lt;&gt;$I68,LARGE($D68:$R68,1)&lt;&gt;$G68),IF(LARGE($D68:$R68,1)=LARGE($D68:$R68,2),"同率複数",INDEX($D$2:$R$2,MATCH(LARGE($D68:$R68,1),$D68:R68,0))),IF(LARGE($D68:$R68,1)=LARGE($D68:$R68,2),"同率複数","マツココ")))</f>
        <v>ゲンキー</v>
      </c>
      <c r="AA68" s="117"/>
      <c r="AD68" s="117"/>
      <c r="AE68" s="117"/>
      <c r="AF68" s="117"/>
      <c r="AG68" s="117"/>
      <c r="AH68" s="117"/>
    </row>
    <row r="69" spans="1:34" x14ac:dyDescent="0.25">
      <c r="A69" s="30" t="s">
        <v>825</v>
      </c>
      <c r="B69" s="127" t="s">
        <v>171</v>
      </c>
      <c r="C69" s="29" t="s">
        <v>171</v>
      </c>
      <c r="D69" s="103">
        <v>1</v>
      </c>
      <c r="E69" s="104">
        <v>2</v>
      </c>
      <c r="F69" s="30"/>
      <c r="G69" s="105">
        <v>1</v>
      </c>
      <c r="H69" s="106">
        <v>2</v>
      </c>
      <c r="I69" s="107"/>
      <c r="J69" s="108"/>
      <c r="K69" s="109"/>
      <c r="L69" s="110"/>
      <c r="M69" s="111"/>
      <c r="N69" s="112"/>
      <c r="O69" s="113">
        <v>0</v>
      </c>
      <c r="P69" s="118"/>
      <c r="Q69" s="52"/>
      <c r="R69" s="115">
        <f t="shared" si="7"/>
        <v>1</v>
      </c>
      <c r="T69" s="30">
        <f t="shared" si="8"/>
        <v>6</v>
      </c>
      <c r="U69" s="30">
        <v>26083</v>
      </c>
      <c r="V69" s="53">
        <f t="shared" si="9"/>
        <v>4347.166666666667</v>
      </c>
      <c r="W69" s="53"/>
      <c r="X69" s="117" t="str">
        <f>IF(T69=0,"店舗無し",IF(LARGE($D69:$P69,1)=LARGE($D69:$P69,2),"同率複数",INDEX($D$2:$P$2,MATCH(LARGE($D69:$P69,1),$D69:P69,0))))</f>
        <v>同率複数</v>
      </c>
      <c r="Y69" s="117"/>
      <c r="Z69" s="117" t="str">
        <f>IF($T69=0,"店舗無し",IF(AND(LARGE($D69:$R69,1)&lt;&gt;$I69,LARGE($D69:$R69,1)&lt;&gt;$G69),IF(LARGE($D69:$R69,1)=LARGE($D69:$R69,2),"同率複数",INDEX($D$2:$R$2,MATCH(LARGE($D69:$R69,1),$D69:R69,0))),IF(LARGE($D69:$R69,1)=LARGE($D69:$R69,2),"同率複数","マツココ")))</f>
        <v>同率複数</v>
      </c>
      <c r="AA69" s="117"/>
      <c r="AD69" s="117"/>
      <c r="AE69" s="117"/>
      <c r="AF69" s="117"/>
      <c r="AG69" s="117"/>
      <c r="AH69" s="117"/>
    </row>
    <row r="70" spans="1:34" x14ac:dyDescent="0.25">
      <c r="A70" s="30" t="s">
        <v>825</v>
      </c>
      <c r="B70" s="127" t="s">
        <v>878</v>
      </c>
      <c r="C70" s="29" t="s">
        <v>878</v>
      </c>
      <c r="D70" s="103">
        <v>3</v>
      </c>
      <c r="E70" s="104">
        <v>1</v>
      </c>
      <c r="F70" s="30"/>
      <c r="G70" s="105"/>
      <c r="H70" s="106">
        <v>1</v>
      </c>
      <c r="I70" s="107"/>
      <c r="J70" s="108"/>
      <c r="K70" s="109"/>
      <c r="L70" s="110">
        <v>2</v>
      </c>
      <c r="M70" s="111">
        <v>1</v>
      </c>
      <c r="N70" s="112"/>
      <c r="O70" s="113">
        <v>0</v>
      </c>
      <c r="P70" s="118"/>
      <c r="Q70" s="52"/>
      <c r="R70" s="115">
        <f t="shared" ref="R70:R101" si="10">SUM(G70+I70)</f>
        <v>0</v>
      </c>
      <c r="T70" s="30">
        <f t="shared" ref="T70:T101" si="11">SUM(D70:Q70)</f>
        <v>8</v>
      </c>
      <c r="U70" s="30">
        <v>39993</v>
      </c>
      <c r="V70" s="53">
        <f t="shared" ref="V70:V101" si="12">IF(T70=0,"★",SUM(U70/T70))</f>
        <v>4999.125</v>
      </c>
      <c r="W70" s="53"/>
      <c r="X70" s="117" t="str">
        <f>IF(T70=0,"店舗無し",IF(LARGE($D70:$P70,1)=LARGE($D70:$P70,2),"同率複数",INDEX($D$2:$P$2,MATCH(LARGE($D70:$P70,1),$D70:P70,0))))</f>
        <v>スギHD</v>
      </c>
      <c r="Y70" s="117"/>
      <c r="Z70" s="117" t="str">
        <f>IF($T70=0,"店舗無し",IF(AND(LARGE($D70:$R70,1)&lt;&gt;$I70,LARGE($D70:$R70,1)&lt;&gt;$G70),IF(LARGE($D70:$R70,1)=LARGE($D70:$R70,2),"同率複数",INDEX($D$2:$R$2,MATCH(LARGE($D70:$R70,1),$D70:R70,0))),IF(LARGE($D70:$R70,1)=LARGE($D70:$R70,2),"同率複数","マツココ")))</f>
        <v>スギHD</v>
      </c>
      <c r="AA70" s="117"/>
      <c r="AD70" s="117"/>
      <c r="AE70" s="117"/>
      <c r="AF70" s="117"/>
      <c r="AG70" s="117"/>
      <c r="AH70" s="117"/>
    </row>
    <row r="71" spans="1:34" x14ac:dyDescent="0.25">
      <c r="A71" s="30" t="s">
        <v>879</v>
      </c>
      <c r="B71" s="127" t="s">
        <v>880</v>
      </c>
      <c r="C71" s="29" t="s">
        <v>880</v>
      </c>
      <c r="D71" s="103">
        <v>15</v>
      </c>
      <c r="E71" s="104">
        <v>4</v>
      </c>
      <c r="F71" s="30">
        <v>7</v>
      </c>
      <c r="G71" s="105">
        <v>14</v>
      </c>
      <c r="I71" s="107">
        <v>3</v>
      </c>
      <c r="J71" s="108"/>
      <c r="K71" s="109">
        <v>3</v>
      </c>
      <c r="L71" s="110">
        <v>4</v>
      </c>
      <c r="M71" s="111">
        <v>2</v>
      </c>
      <c r="N71" s="112"/>
      <c r="O71" s="113">
        <v>1</v>
      </c>
      <c r="P71" s="118">
        <v>1</v>
      </c>
      <c r="Q71" s="52"/>
      <c r="R71" s="115">
        <f t="shared" si="10"/>
        <v>17</v>
      </c>
      <c r="T71" s="30">
        <f t="shared" si="11"/>
        <v>54</v>
      </c>
      <c r="U71" s="30">
        <v>364856</v>
      </c>
      <c r="V71" s="53">
        <f t="shared" si="12"/>
        <v>6756.5925925925922</v>
      </c>
      <c r="W71" s="53"/>
      <c r="X71" s="117" t="str">
        <f>IF(T71=0,"店舗無し",IF(LARGE($D71:$P71,1)=LARGE($D71:$P71,2),"同率複数",INDEX($D$2:$P$2,MATCH(LARGE($D71:$P71,1),$D71:P71,0))))</f>
        <v>スギHD</v>
      </c>
      <c r="Y71" s="117"/>
      <c r="Z71" s="117" t="str">
        <f>IF($T71=0,"店舗無し",IF(AND(LARGE($D71:$R71,1)&lt;&gt;$I71,LARGE($D71:$R71,1)&lt;&gt;$G71),IF(LARGE($D71:$R71,1)=LARGE($D71:$R71,2),"同率複数",INDEX($D$2:$R$2,MATCH(LARGE($D71:$R71,1),$D71:R71,0))),IF(LARGE($D71:$R71,1)=LARGE($D71:$R71,2),"同率複数","マツココ")))</f>
        <v>マツココ</v>
      </c>
      <c r="AA71" s="117"/>
      <c r="AD71" s="117"/>
      <c r="AE71" s="117"/>
      <c r="AF71" s="117"/>
      <c r="AG71" s="117"/>
      <c r="AH71" s="117"/>
    </row>
    <row r="72" spans="1:34" x14ac:dyDescent="0.25">
      <c r="A72" s="30" t="s">
        <v>879</v>
      </c>
      <c r="B72" s="127" t="s">
        <v>881</v>
      </c>
      <c r="C72" s="29" t="s">
        <v>881</v>
      </c>
      <c r="D72" s="103">
        <v>26</v>
      </c>
      <c r="E72" s="104">
        <v>9</v>
      </c>
      <c r="F72" s="30">
        <v>2</v>
      </c>
      <c r="G72" s="105">
        <v>5</v>
      </c>
      <c r="H72" s="106">
        <v>3</v>
      </c>
      <c r="I72" s="107"/>
      <c r="J72" s="108">
        <v>1</v>
      </c>
      <c r="K72" s="109">
        <v>3</v>
      </c>
      <c r="L72" s="110">
        <v>3</v>
      </c>
      <c r="M72" s="111">
        <v>1</v>
      </c>
      <c r="N72" s="112"/>
      <c r="O72" s="113">
        <v>0</v>
      </c>
      <c r="P72" s="118"/>
      <c r="Q72" s="52"/>
      <c r="R72" s="115">
        <f t="shared" si="10"/>
        <v>5</v>
      </c>
      <c r="T72" s="30">
        <f t="shared" si="11"/>
        <v>53</v>
      </c>
      <c r="U72" s="30">
        <v>336583</v>
      </c>
      <c r="V72" s="53">
        <f t="shared" si="12"/>
        <v>6350.6226415094343</v>
      </c>
      <c r="W72" s="53"/>
      <c r="X72" s="117" t="str">
        <f>IF(T72=0,"店舗無し",IF(LARGE($D72:$P72,1)=LARGE($D72:$P72,2),"同率複数",INDEX($D$2:$P$2,MATCH(LARGE($D72:$P72,1),$D72:P72,0))))</f>
        <v>スギHD</v>
      </c>
      <c r="Y72" s="117"/>
      <c r="Z72" s="117" t="str">
        <f>IF($T72=0,"店舗無し",IF(AND(LARGE($D72:$R72,1)&lt;&gt;$I72,LARGE($D72:$R72,1)&lt;&gt;$G72),IF(LARGE($D72:$R72,1)=LARGE($D72:$R72,2),"同率複数",INDEX($D$2:$R$2,MATCH(LARGE($D72:$R72,1),$D72:R72,0))),IF(LARGE($D72:$R72,1)=LARGE($D72:$R72,2),"同率複数","マツココ")))</f>
        <v>スギHD</v>
      </c>
      <c r="AA72" s="117"/>
      <c r="AD72" s="117"/>
      <c r="AE72" s="117"/>
      <c r="AF72" s="117"/>
      <c r="AG72" s="117"/>
      <c r="AH72" s="117"/>
    </row>
    <row r="73" spans="1:34" x14ac:dyDescent="0.25">
      <c r="A73" s="30" t="s">
        <v>879</v>
      </c>
      <c r="B73" s="127" t="s">
        <v>881</v>
      </c>
      <c r="C73" s="29" t="s">
        <v>882</v>
      </c>
      <c r="D73" s="103">
        <v>0</v>
      </c>
      <c r="E73" s="104"/>
      <c r="F73" s="30"/>
      <c r="G73" s="105"/>
      <c r="H73" s="106">
        <v>0</v>
      </c>
      <c r="I73" s="107"/>
      <c r="J73" s="108"/>
      <c r="K73" s="109"/>
      <c r="L73" s="110"/>
      <c r="M73" s="111"/>
      <c r="N73" s="112"/>
      <c r="O73" s="113">
        <v>0</v>
      </c>
      <c r="P73" s="118"/>
      <c r="Q73" s="52"/>
      <c r="R73" s="115">
        <f t="shared" si="10"/>
        <v>0</v>
      </c>
      <c r="T73" s="30">
        <f t="shared" si="11"/>
        <v>0</v>
      </c>
      <c r="U73" s="30">
        <v>9414</v>
      </c>
      <c r="V73" s="53" t="str">
        <f t="shared" si="12"/>
        <v>★</v>
      </c>
      <c r="W73" s="53"/>
      <c r="X73" s="117" t="str">
        <f>IF(T73=0,"店舗無し",IF(LARGE($D73:$P73,1)=LARGE($D73:$P73,2),"同率複数",INDEX($D$2:$P$2,MATCH(LARGE($D73:$P73,1),$D73:P73,0))))</f>
        <v>店舗無し</v>
      </c>
      <c r="Y73" s="117"/>
      <c r="Z73" s="117" t="str">
        <f>IF($T73=0,"店舗無し",IF(AND(LARGE($D73:$R73,1)&lt;&gt;$I73,LARGE($D73:$R73,1)&lt;&gt;$G73),IF(LARGE($D73:$R73,1)=LARGE($D73:$R73,2),"同率複数",INDEX($D$2:$R$2,MATCH(LARGE($D73:$R73,1),$D73:R73,0))),IF(LARGE($D73:$R73,1)=LARGE($D73:$R73,2),"同率複数","マツココ")))</f>
        <v>店舗無し</v>
      </c>
      <c r="AA73" s="117"/>
      <c r="AD73" s="117"/>
      <c r="AE73" s="117"/>
      <c r="AF73" s="117"/>
      <c r="AG73" s="117"/>
      <c r="AH73" s="117"/>
    </row>
    <row r="74" spans="1:34" x14ac:dyDescent="0.25">
      <c r="A74" s="30" t="s">
        <v>879</v>
      </c>
      <c r="B74" s="133" t="s">
        <v>883</v>
      </c>
      <c r="C74" s="29" t="s">
        <v>883</v>
      </c>
      <c r="D74" s="103">
        <v>11</v>
      </c>
      <c r="E74" s="104">
        <v>7</v>
      </c>
      <c r="F74" s="30">
        <v>3</v>
      </c>
      <c r="G74" s="105">
        <v>5</v>
      </c>
      <c r="H74" s="106">
        <v>1</v>
      </c>
      <c r="I74" s="107">
        <v>1</v>
      </c>
      <c r="J74" s="108"/>
      <c r="K74" s="109"/>
      <c r="L74" s="110">
        <v>4</v>
      </c>
      <c r="M74" s="111">
        <v>1</v>
      </c>
      <c r="N74" s="112"/>
      <c r="O74" s="113">
        <v>0</v>
      </c>
      <c r="P74" s="118"/>
      <c r="Q74" s="52"/>
      <c r="R74" s="115">
        <f t="shared" si="10"/>
        <v>6</v>
      </c>
      <c r="S74" s="62"/>
      <c r="T74" s="30">
        <f t="shared" si="11"/>
        <v>33</v>
      </c>
      <c r="U74" s="30">
        <v>117327</v>
      </c>
      <c r="V74" s="53">
        <f t="shared" si="12"/>
        <v>3555.3636363636365</v>
      </c>
      <c r="W74" s="53"/>
      <c r="X74" s="117" t="str">
        <f>IF(T74=0,"店舗無し",IF(LARGE($D74:$P74,1)=LARGE($D74:$P74,2),"同率複数",INDEX($D$2:$P$2,MATCH(LARGE($D74:$P74,1),$D74:P74,0))))</f>
        <v>スギHD</v>
      </c>
      <c r="Y74" s="117"/>
      <c r="Z74" s="117" t="str">
        <f>IF($T74=0,"店舗無し",IF(AND(LARGE($D74:$R74,1)&lt;&gt;$I74,LARGE($D74:$R74,1)&lt;&gt;$G74),IF(LARGE($D74:$R74,1)=LARGE($D74:$R74,2),"同率複数",INDEX($D$2:$R$2,MATCH(LARGE($D74:$R74,1),$D74:R74,0))),IF(LARGE($D74:$R74,1)=LARGE($D74:$R74,2),"同率複数","マツココ")))</f>
        <v>スギHD</v>
      </c>
      <c r="AA74" s="117"/>
      <c r="AD74" s="117"/>
      <c r="AE74" s="117"/>
      <c r="AF74" s="117"/>
      <c r="AG74" s="117"/>
      <c r="AH74" s="117"/>
    </row>
    <row r="75" spans="1:34" x14ac:dyDescent="0.25">
      <c r="A75" s="30" t="s">
        <v>879</v>
      </c>
      <c r="B75" s="133" t="s">
        <v>883</v>
      </c>
      <c r="C75" s="29" t="s">
        <v>884</v>
      </c>
      <c r="D75" s="103">
        <v>0</v>
      </c>
      <c r="E75" s="104"/>
      <c r="F75" s="30"/>
      <c r="G75" s="105"/>
      <c r="I75" s="107"/>
      <c r="J75" s="108"/>
      <c r="K75" s="109"/>
      <c r="L75" s="110"/>
      <c r="M75" s="111"/>
      <c r="N75" s="112"/>
      <c r="O75" s="113">
        <v>0</v>
      </c>
      <c r="P75" s="118"/>
      <c r="Q75" s="52"/>
      <c r="R75" s="115">
        <f t="shared" si="10"/>
        <v>0</v>
      </c>
      <c r="T75" s="30">
        <f t="shared" si="11"/>
        <v>0</v>
      </c>
      <c r="U75" s="30">
        <v>7922</v>
      </c>
      <c r="V75" s="53" t="str">
        <f t="shared" si="12"/>
        <v>★</v>
      </c>
      <c r="W75" s="53"/>
      <c r="X75" s="117" t="str">
        <f>IF(T75=0,"店舗無し",IF(LARGE($D75:$P75,1)=LARGE($D75:$P75,2),"同率複数",INDEX($D$2:$P$2,MATCH(LARGE($D75:$P75,1),$D75:P75,0))))</f>
        <v>店舗無し</v>
      </c>
      <c r="Y75" s="117"/>
      <c r="Z75" s="117" t="str">
        <f>IF($T75=0,"店舗無し",IF(AND(LARGE($D75:$R75,1)&lt;&gt;$I75,LARGE($D75:$R75,1)&lt;&gt;$G75),IF(LARGE($D75:$R75,1)=LARGE($D75:$R75,2),"同率複数",INDEX($D$2:$R$2,MATCH(LARGE($D75:$R75,1),$D75:R75,0))),IF(LARGE($D75:$R75,1)=LARGE($D75:$R75,2),"同率複数","マツココ")))</f>
        <v>店舗無し</v>
      </c>
      <c r="AA75" s="117"/>
      <c r="AD75" s="117"/>
      <c r="AE75" s="117"/>
      <c r="AF75" s="117"/>
      <c r="AG75" s="117"/>
      <c r="AH75" s="117"/>
    </row>
    <row r="76" spans="1:34" x14ac:dyDescent="0.25">
      <c r="A76" s="30" t="s">
        <v>879</v>
      </c>
      <c r="B76" s="133" t="s">
        <v>883</v>
      </c>
      <c r="C76" s="29" t="s">
        <v>885</v>
      </c>
      <c r="D76" s="103">
        <v>1</v>
      </c>
      <c r="E76" s="104">
        <v>1</v>
      </c>
      <c r="F76" s="30">
        <v>1</v>
      </c>
      <c r="G76" s="105"/>
      <c r="I76" s="107"/>
      <c r="J76" s="108"/>
      <c r="K76" s="109"/>
      <c r="L76" s="110"/>
      <c r="M76" s="111"/>
      <c r="N76" s="112"/>
      <c r="O76" s="113">
        <v>0</v>
      </c>
      <c r="P76" s="118"/>
      <c r="Q76" s="52"/>
      <c r="R76" s="115">
        <f t="shared" si="10"/>
        <v>0</v>
      </c>
      <c r="T76" s="30">
        <f t="shared" si="11"/>
        <v>3</v>
      </c>
      <c r="U76" s="30">
        <v>16255</v>
      </c>
      <c r="V76" s="53">
        <f t="shared" si="12"/>
        <v>5418.333333333333</v>
      </c>
      <c r="W76" s="53"/>
      <c r="X76" s="117" t="str">
        <f>IF(T76=0,"店舗無し",IF(LARGE($D76:$P76,1)=LARGE($D76:$P76,2),"同率複数",INDEX($D$2:$P$2,MATCH(LARGE($D76:$P76,1),$D76:P76,0))))</f>
        <v>同率複数</v>
      </c>
      <c r="Y76" s="117"/>
      <c r="Z76" s="117" t="str">
        <f>IF($T76=0,"店舗無し",IF(AND(LARGE($D76:$R76,1)&lt;&gt;$I76,LARGE($D76:$R76,1)&lt;&gt;$G76),IF(LARGE($D76:$R76,1)=LARGE($D76:$R76,2),"同率複数",INDEX($D$2:$R$2,MATCH(LARGE($D76:$R76,1),$D76:R76,0))),IF(LARGE($D76:$R76,1)=LARGE($D76:$R76,2),"同率複数","マツココ")))</f>
        <v>同率複数</v>
      </c>
      <c r="AA76" s="117"/>
      <c r="AD76" s="117"/>
      <c r="AE76" s="117"/>
      <c r="AF76" s="117"/>
      <c r="AG76" s="117"/>
      <c r="AH76" s="117"/>
    </row>
    <row r="77" spans="1:34" x14ac:dyDescent="0.25">
      <c r="A77" s="30" t="s">
        <v>879</v>
      </c>
      <c r="B77" s="133" t="s">
        <v>883</v>
      </c>
      <c r="C77" s="29" t="s">
        <v>886</v>
      </c>
      <c r="D77" s="103">
        <v>1</v>
      </c>
      <c r="E77" s="104">
        <v>1</v>
      </c>
      <c r="F77" s="30"/>
      <c r="G77" s="105">
        <v>1</v>
      </c>
      <c r="I77" s="107"/>
      <c r="J77" s="108"/>
      <c r="K77" s="109"/>
      <c r="L77" s="110"/>
      <c r="M77" s="111"/>
      <c r="N77" s="112"/>
      <c r="O77" s="113">
        <v>0</v>
      </c>
      <c r="P77" s="118"/>
      <c r="Q77" s="52"/>
      <c r="R77" s="115">
        <f t="shared" si="10"/>
        <v>1</v>
      </c>
      <c r="T77" s="30">
        <f t="shared" si="11"/>
        <v>3</v>
      </c>
      <c r="U77" s="30">
        <v>21664</v>
      </c>
      <c r="V77" s="53">
        <f t="shared" si="12"/>
        <v>7221.333333333333</v>
      </c>
      <c r="W77" s="53"/>
      <c r="X77" s="117" t="str">
        <f>IF(T77=0,"店舗無し",IF(LARGE($D77:$P77,1)=LARGE($D77:$P77,2),"同率複数",INDEX($D$2:$P$2,MATCH(LARGE($D77:$P77,1),$D77:P77,0))))</f>
        <v>同率複数</v>
      </c>
      <c r="Y77" s="117"/>
      <c r="Z77" s="117" t="str">
        <f>IF($T77=0,"店舗無し",IF(AND(LARGE($D77:$R77,1)&lt;&gt;$I77,LARGE($D77:$R77,1)&lt;&gt;$G77),IF(LARGE($D77:$R77,1)=LARGE($D77:$R77,2),"同率複数",INDEX($D$2:$R$2,MATCH(LARGE($D77:$R77,1),$D77:R77,0))),IF(LARGE($D77:$R77,1)=LARGE($D77:$R77,2),"同率複数","マツココ")))</f>
        <v>同率複数</v>
      </c>
      <c r="AA77" s="117"/>
      <c r="AD77" s="117"/>
      <c r="AE77" s="117"/>
      <c r="AF77" s="117"/>
      <c r="AG77" s="117"/>
      <c r="AH77" s="117"/>
    </row>
    <row r="78" spans="1:34" x14ac:dyDescent="0.25">
      <c r="A78" s="30" t="s">
        <v>879</v>
      </c>
      <c r="B78" s="133" t="s">
        <v>883</v>
      </c>
      <c r="C78" s="29" t="s">
        <v>887</v>
      </c>
      <c r="D78" s="103">
        <v>1</v>
      </c>
      <c r="E78" s="104"/>
      <c r="F78" s="30"/>
      <c r="G78" s="105"/>
      <c r="I78" s="107"/>
      <c r="J78" s="108"/>
      <c r="K78" s="109"/>
      <c r="L78" s="110"/>
      <c r="M78" s="111"/>
      <c r="N78" s="112"/>
      <c r="O78" s="113">
        <v>0</v>
      </c>
      <c r="P78" s="118"/>
      <c r="Q78" s="52"/>
      <c r="R78" s="115">
        <f t="shared" si="10"/>
        <v>0</v>
      </c>
      <c r="T78" s="30">
        <f t="shared" si="11"/>
        <v>1</v>
      </c>
      <c r="U78" s="30">
        <v>13530</v>
      </c>
      <c r="V78" s="53">
        <f t="shared" si="12"/>
        <v>13530</v>
      </c>
      <c r="W78" s="53"/>
      <c r="X78" s="117" t="str">
        <f>IF(T78=0,"店舗無し",IF(LARGE($D78:$P78,1)=LARGE($D78:$P78,2),"同率複数",INDEX($D$2:$P$2,MATCH(LARGE($D78:$P78,1),$D78:P78,0))))</f>
        <v>スギHD</v>
      </c>
      <c r="Y78" s="117"/>
      <c r="Z78" s="117" t="str">
        <f>IF($T78=0,"店舗無し",IF(AND(LARGE($D78:$R78,1)&lt;&gt;$I78,LARGE($D78:$R78,1)&lt;&gt;$G78),IF(LARGE($D78:$R78,1)=LARGE($D78:$R78,2),"同率複数",INDEX($D$2:$R$2,MATCH(LARGE($D78:$R78,1),$D78:R78,0))),IF(LARGE($D78:$R78,1)=LARGE($D78:$R78,2),"同率複数","マツココ")))</f>
        <v>スギHD</v>
      </c>
      <c r="AA78" s="117"/>
      <c r="AD78" s="117"/>
      <c r="AE78" s="117"/>
      <c r="AF78" s="117"/>
      <c r="AG78" s="117"/>
      <c r="AH78" s="117"/>
    </row>
    <row r="79" spans="1:34" x14ac:dyDescent="0.25">
      <c r="A79" s="30" t="s">
        <v>879</v>
      </c>
      <c r="B79" s="127" t="s">
        <v>888</v>
      </c>
      <c r="C79" s="29" t="s">
        <v>888</v>
      </c>
      <c r="D79" s="103">
        <v>6</v>
      </c>
      <c r="E79" s="104"/>
      <c r="F79" s="30"/>
      <c r="G79" s="105"/>
      <c r="H79" s="106">
        <v>5</v>
      </c>
      <c r="I79" s="107"/>
      <c r="J79" s="108"/>
      <c r="K79" s="109">
        <v>1</v>
      </c>
      <c r="L79" s="110"/>
      <c r="M79" s="111"/>
      <c r="N79" s="112"/>
      <c r="O79" s="113">
        <v>0</v>
      </c>
      <c r="P79" s="118"/>
      <c r="Q79" s="52"/>
      <c r="R79" s="115">
        <f t="shared" si="10"/>
        <v>0</v>
      </c>
      <c r="T79" s="30">
        <f t="shared" si="11"/>
        <v>12</v>
      </c>
      <c r="U79" s="30">
        <v>67814</v>
      </c>
      <c r="V79" s="53">
        <f t="shared" si="12"/>
        <v>5651.166666666667</v>
      </c>
      <c r="W79" s="53"/>
      <c r="X79" s="117" t="str">
        <f>IF(T79=0,"店舗無し",IF(LARGE($D79:$P79,1)=LARGE($D79:$P79,2),"同率複数",INDEX($D$2:$P$2,MATCH(LARGE($D79:$P79,1),$D79:P79,0))))</f>
        <v>スギHD</v>
      </c>
      <c r="Y79" s="117"/>
      <c r="Z79" s="117" t="str">
        <f>IF($T79=0,"店舗無し",IF(AND(LARGE($D79:$R79,1)&lt;&gt;$I79,LARGE($D79:$R79,1)&lt;&gt;$G79),IF(LARGE($D79:$R79,1)=LARGE($D79:$R79,2),"同率複数",INDEX($D$2:$R$2,MATCH(LARGE($D79:$R79,1),$D79:R79,0))),IF(LARGE($D79:$R79,1)=LARGE($D79:$R79,2),"同率複数","マツココ")))</f>
        <v>スギHD</v>
      </c>
      <c r="AA79" s="117"/>
      <c r="AD79" s="117"/>
      <c r="AE79" s="117"/>
      <c r="AF79" s="117"/>
      <c r="AG79" s="117"/>
      <c r="AH79" s="117"/>
    </row>
    <row r="80" spans="1:34" x14ac:dyDescent="0.25">
      <c r="A80" s="30" t="s">
        <v>879</v>
      </c>
      <c r="B80" s="127" t="s">
        <v>889</v>
      </c>
      <c r="C80" s="29" t="s">
        <v>889</v>
      </c>
      <c r="D80" s="103">
        <v>10</v>
      </c>
      <c r="E80" s="104">
        <v>3</v>
      </c>
      <c r="F80" s="30"/>
      <c r="G80" s="105"/>
      <c r="H80" s="106">
        <v>1</v>
      </c>
      <c r="I80" s="107">
        <v>2</v>
      </c>
      <c r="J80" s="108">
        <v>1</v>
      </c>
      <c r="K80" s="109">
        <v>2</v>
      </c>
      <c r="L80" s="110">
        <v>1</v>
      </c>
      <c r="M80" s="111"/>
      <c r="N80" s="112">
        <v>1</v>
      </c>
      <c r="O80" s="113">
        <v>0</v>
      </c>
      <c r="P80" s="118"/>
      <c r="Q80" s="52"/>
      <c r="R80" s="115">
        <f t="shared" si="10"/>
        <v>2</v>
      </c>
      <c r="T80" s="30">
        <f t="shared" si="11"/>
        <v>21</v>
      </c>
      <c r="U80" s="30">
        <v>132054</v>
      </c>
      <c r="V80" s="53">
        <f t="shared" si="12"/>
        <v>6288.2857142857147</v>
      </c>
      <c r="W80" s="53"/>
      <c r="X80" s="117" t="str">
        <f>IF(T80=0,"店舗無し",IF(LARGE($D80:$P80,1)=LARGE($D80:$P80,2),"同率複数",INDEX($D$2:$P$2,MATCH(LARGE($D80:$P80,1),$D80:P80,0))))</f>
        <v>スギHD</v>
      </c>
      <c r="Y80" s="117"/>
      <c r="Z80" s="117" t="str">
        <f>IF($T80=0,"店舗無し",IF(AND(LARGE($D80:$R80,1)&lt;&gt;$I80,LARGE($D80:$R80,1)&lt;&gt;$G80),IF(LARGE($D80:$R80,1)=LARGE($D80:$R80,2),"同率複数",INDEX($D$2:$R$2,MATCH(LARGE($D80:$R80,1),$D80:R80,0))),IF(LARGE($D80:$R80,1)=LARGE($D80:$R80,2),"同率複数","マツココ")))</f>
        <v>スギHD</v>
      </c>
      <c r="AA80" s="117"/>
      <c r="AD80" s="117"/>
      <c r="AE80" s="117"/>
      <c r="AF80" s="117"/>
      <c r="AG80" s="117"/>
      <c r="AH80" s="117"/>
    </row>
    <row r="81" spans="1:34" x14ac:dyDescent="0.25">
      <c r="A81" s="30" t="s">
        <v>879</v>
      </c>
      <c r="B81" s="134" t="s">
        <v>890</v>
      </c>
      <c r="C81" s="29" t="s">
        <v>890</v>
      </c>
      <c r="D81" s="103">
        <v>19</v>
      </c>
      <c r="E81" s="104">
        <v>8</v>
      </c>
      <c r="F81" s="30">
        <v>7</v>
      </c>
      <c r="G81" s="105">
        <f>SUM(3-1)</f>
        <v>2</v>
      </c>
      <c r="H81" s="106">
        <v>1</v>
      </c>
      <c r="I81" s="107">
        <v>2</v>
      </c>
      <c r="J81" s="108">
        <v>4</v>
      </c>
      <c r="K81" s="109">
        <v>1</v>
      </c>
      <c r="L81" s="110">
        <v>2</v>
      </c>
      <c r="M81" s="111">
        <v>1</v>
      </c>
      <c r="N81" s="112"/>
      <c r="O81" s="113">
        <v>0</v>
      </c>
      <c r="P81" s="118"/>
      <c r="Q81" s="52"/>
      <c r="R81" s="115">
        <f t="shared" si="10"/>
        <v>4</v>
      </c>
      <c r="T81" s="30">
        <f t="shared" si="11"/>
        <v>47</v>
      </c>
      <c r="U81" s="30">
        <v>351101</v>
      </c>
      <c r="V81" s="53">
        <f t="shared" si="12"/>
        <v>7470.2340425531911</v>
      </c>
      <c r="W81" s="53"/>
      <c r="X81" s="117" t="str">
        <f>IF(T81=0,"店舗無し",IF(LARGE($D81:$P81,1)=LARGE($D81:$P81,2),"同率複数",INDEX($D$2:$P$2,MATCH(LARGE($D81:$P81,1),$D81:P81,0))))</f>
        <v>スギHD</v>
      </c>
      <c r="Y81" s="117"/>
      <c r="Z81" s="117" t="str">
        <f>IF($T81=0,"店舗無し",IF(AND(LARGE($D81:$R81,1)&lt;&gt;$I81,LARGE($D81:$R81,1)&lt;&gt;$G81),IF(LARGE($D81:$R81,1)=LARGE($D81:$R81,2),"同率複数",INDEX($D$2:$R$2,MATCH(LARGE($D81:$R81,1),$D81:R81,0))),IF(LARGE($D81:$R81,1)=LARGE($D81:$R81,2),"同率複数","マツココ")))</f>
        <v>スギHD</v>
      </c>
      <c r="AA81" s="117"/>
      <c r="AD81" s="117"/>
      <c r="AE81" s="117"/>
      <c r="AF81" s="117"/>
      <c r="AG81" s="117"/>
      <c r="AH81" s="117"/>
    </row>
    <row r="82" spans="1:34" x14ac:dyDescent="0.25">
      <c r="A82" s="30" t="s">
        <v>879</v>
      </c>
      <c r="B82" s="134" t="s">
        <v>890</v>
      </c>
      <c r="C82" s="29" t="s">
        <v>891</v>
      </c>
      <c r="D82" s="103">
        <v>2</v>
      </c>
      <c r="E82" s="104"/>
      <c r="F82" s="30"/>
      <c r="G82" s="105"/>
      <c r="I82" s="107"/>
      <c r="J82" s="108"/>
      <c r="K82" s="109"/>
      <c r="L82" s="110"/>
      <c r="M82" s="111"/>
      <c r="N82" s="112"/>
      <c r="O82" s="113">
        <v>0</v>
      </c>
      <c r="P82" s="118"/>
      <c r="Q82" s="52"/>
      <c r="R82" s="115">
        <f t="shared" si="10"/>
        <v>0</v>
      </c>
      <c r="T82" s="30">
        <f t="shared" si="11"/>
        <v>2</v>
      </c>
      <c r="U82" s="30">
        <v>18005</v>
      </c>
      <c r="V82" s="53">
        <f t="shared" si="12"/>
        <v>9002.5</v>
      </c>
      <c r="W82" s="53"/>
      <c r="X82" s="117" t="str">
        <f>IF(T82=0,"店舗無し",IF(LARGE($D82:$P82,1)=LARGE($D82:$P82,2),"同率複数",INDEX($D$2:$P$2,MATCH(LARGE($D82:$P82,1),$D82:P82,0))))</f>
        <v>スギHD</v>
      </c>
      <c r="Y82" s="117"/>
      <c r="Z82" s="117" t="str">
        <f>IF($T82=0,"店舗無し",IF(AND(LARGE($D82:$R82,1)&lt;&gt;$I82,LARGE($D82:$R82,1)&lt;&gt;$G82),IF(LARGE($D82:$R82,1)=LARGE($D82:$R82,2),"同率複数",INDEX($D$2:$R$2,MATCH(LARGE($D82:$R82,1),$D82:R82,0))),IF(LARGE($D82:$R82,1)=LARGE($D82:$R82,2),"同率複数","マツココ")))</f>
        <v>スギHD</v>
      </c>
      <c r="AA82" s="117"/>
      <c r="AD82" s="117"/>
      <c r="AE82" s="117"/>
      <c r="AF82" s="117"/>
      <c r="AG82" s="117"/>
      <c r="AH82" s="117"/>
    </row>
    <row r="83" spans="1:34" x14ac:dyDescent="0.25">
      <c r="A83" s="30" t="s">
        <v>879</v>
      </c>
      <c r="B83" s="134" t="s">
        <v>890</v>
      </c>
      <c r="C83" s="29" t="s">
        <v>892</v>
      </c>
      <c r="D83" s="103">
        <v>0</v>
      </c>
      <c r="E83" s="104"/>
      <c r="F83" s="30"/>
      <c r="G83" s="105"/>
      <c r="I83" s="107"/>
      <c r="J83" s="108"/>
      <c r="K83" s="109"/>
      <c r="L83" s="110"/>
      <c r="M83" s="111"/>
      <c r="N83" s="112"/>
      <c r="O83" s="113">
        <v>0</v>
      </c>
      <c r="P83" s="118"/>
      <c r="Q83" s="52"/>
      <c r="R83" s="115">
        <f t="shared" si="10"/>
        <v>0</v>
      </c>
      <c r="T83" s="30">
        <f t="shared" si="11"/>
        <v>0</v>
      </c>
      <c r="U83" s="30">
        <v>4302</v>
      </c>
      <c r="V83" s="53" t="str">
        <f t="shared" si="12"/>
        <v>★</v>
      </c>
      <c r="W83" s="53"/>
      <c r="X83" s="117" t="str">
        <f>IF(T83=0,"店舗無し",IF(LARGE($D83:$P83,1)=LARGE($D83:$P83,2),"同率複数",INDEX($D$2:$P$2,MATCH(LARGE($D83:$P83,1),$D83:P83,0))))</f>
        <v>店舗無し</v>
      </c>
      <c r="Y83" s="117"/>
      <c r="Z83" s="117" t="str">
        <f>IF($T83=0,"店舗無し",IF(AND(LARGE($D83:$R83,1)&lt;&gt;$I83,LARGE($D83:$R83,1)&lt;&gt;$G83),IF(LARGE($D83:$R83,1)=LARGE($D83:$R83,2),"同率複数",INDEX($D$2:$R$2,MATCH(LARGE($D83:$R83,1),$D83:R83,0))),IF(LARGE($D83:$R83,1)=LARGE($D83:$R83,2),"同率複数","マツココ")))</f>
        <v>店舗無し</v>
      </c>
      <c r="AA83" s="117"/>
      <c r="AD83" s="117"/>
      <c r="AE83" s="117"/>
      <c r="AF83" s="117"/>
      <c r="AG83" s="117"/>
      <c r="AH83" s="117"/>
    </row>
    <row r="84" spans="1:34" x14ac:dyDescent="0.25">
      <c r="A84" s="30" t="s">
        <v>879</v>
      </c>
      <c r="B84" s="134" t="s">
        <v>890</v>
      </c>
      <c r="C84" s="29" t="s">
        <v>893</v>
      </c>
      <c r="D84" s="103">
        <v>0</v>
      </c>
      <c r="E84" s="104"/>
      <c r="F84" s="30">
        <v>1</v>
      </c>
      <c r="G84" s="105"/>
      <c r="I84" s="107"/>
      <c r="J84" s="108"/>
      <c r="K84" s="109"/>
      <c r="L84" s="110"/>
      <c r="M84" s="111"/>
      <c r="N84" s="112"/>
      <c r="O84" s="113">
        <v>0</v>
      </c>
      <c r="P84" s="118"/>
      <c r="Q84" s="52"/>
      <c r="R84" s="115">
        <f t="shared" si="10"/>
        <v>0</v>
      </c>
      <c r="T84" s="30">
        <f t="shared" si="11"/>
        <v>1</v>
      </c>
      <c r="U84" s="30">
        <v>9852</v>
      </c>
      <c r="V84" s="53">
        <f t="shared" si="12"/>
        <v>9852</v>
      </c>
      <c r="W84" s="53"/>
      <c r="X84" s="117" t="str">
        <f>IF(T84=0,"店舗無し",IF(LARGE($D84:$P84,1)=LARGE($D84:$P84,2),"同率複数",INDEX($D$2:$P$2,MATCH(LARGE($D84:$P84,1),$D84:P84,0))))</f>
        <v>杉山薬品</v>
      </c>
      <c r="Y84" s="117"/>
      <c r="Z84" s="117" t="str">
        <f>IF($T84=0,"店舗無し",IF(AND(LARGE($D84:$R84,1)&lt;&gt;$I84,LARGE($D84:$R84,1)&lt;&gt;$G84),IF(LARGE($D84:$R84,1)=LARGE($D84:$R84,2),"同率複数",INDEX($D$2:$R$2,MATCH(LARGE($D84:$R84,1),$D84:R84,0))),IF(LARGE($D84:$R84,1)=LARGE($D84:$R84,2),"同率複数","マツココ")))</f>
        <v>杉山薬品</v>
      </c>
      <c r="AA84" s="117"/>
      <c r="AD84" s="117"/>
      <c r="AE84" s="117"/>
      <c r="AF84" s="117"/>
      <c r="AG84" s="117"/>
      <c r="AH84" s="117"/>
    </row>
    <row r="85" spans="1:34" x14ac:dyDescent="0.25">
      <c r="A85" s="30" t="s">
        <v>879</v>
      </c>
      <c r="B85" s="134" t="s">
        <v>890</v>
      </c>
      <c r="C85" s="29" t="s">
        <v>894</v>
      </c>
      <c r="D85" s="103">
        <v>0</v>
      </c>
      <c r="E85" s="104"/>
      <c r="F85" s="30"/>
      <c r="G85" s="105"/>
      <c r="I85" s="107"/>
      <c r="J85" s="108"/>
      <c r="K85" s="109"/>
      <c r="L85" s="110"/>
      <c r="M85" s="111"/>
      <c r="N85" s="112"/>
      <c r="O85" s="113">
        <v>0</v>
      </c>
      <c r="P85" s="118"/>
      <c r="Q85" s="52"/>
      <c r="R85" s="115">
        <f t="shared" si="10"/>
        <v>0</v>
      </c>
      <c r="T85" s="30">
        <f t="shared" si="11"/>
        <v>0</v>
      </c>
      <c r="U85" s="30">
        <v>5349</v>
      </c>
      <c r="V85" s="53" t="str">
        <f t="shared" si="12"/>
        <v>★</v>
      </c>
      <c r="W85" s="53"/>
      <c r="X85" s="117" t="str">
        <f>IF(T85=0,"店舗無し",IF(LARGE($D85:$P85,1)=LARGE($D85:$P85,2),"同率複数",INDEX($D$2:$P$2,MATCH(LARGE($D85:$P85,1),$D85:P85,0))))</f>
        <v>店舗無し</v>
      </c>
      <c r="Y85" s="117"/>
      <c r="Z85" s="117" t="str">
        <f>IF($T85=0,"店舗無し",IF(AND(LARGE($D85:$R85,1)&lt;&gt;$I85,LARGE($D85:$R85,1)&lt;&gt;$G85),IF(LARGE($D85:$R85,1)=LARGE($D85:$R85,2),"同率複数",INDEX($D$2:$R$2,MATCH(LARGE($D85:$R85,1),$D85:R85,0))),IF(LARGE($D85:$R85,1)=LARGE($D85:$R85,2),"同率複数","マツココ")))</f>
        <v>店舗無し</v>
      </c>
      <c r="AA85" s="117"/>
      <c r="AD85" s="117"/>
      <c r="AE85" s="117"/>
      <c r="AF85" s="117"/>
      <c r="AG85" s="117"/>
      <c r="AH85" s="117"/>
    </row>
    <row r="86" spans="1:34" x14ac:dyDescent="0.25">
      <c r="A86" s="30" t="s">
        <v>879</v>
      </c>
      <c r="B86" s="134" t="s">
        <v>890</v>
      </c>
      <c r="C86" s="29" t="s">
        <v>895</v>
      </c>
      <c r="D86" s="103">
        <v>0</v>
      </c>
      <c r="E86" s="104"/>
      <c r="F86" s="30"/>
      <c r="G86" s="105"/>
      <c r="I86" s="107"/>
      <c r="J86" s="108"/>
      <c r="K86" s="109"/>
      <c r="L86" s="110"/>
      <c r="M86" s="111"/>
      <c r="N86" s="112"/>
      <c r="O86" s="113">
        <v>0</v>
      </c>
      <c r="P86" s="118"/>
      <c r="Q86" s="52"/>
      <c r="R86" s="115">
        <f t="shared" si="10"/>
        <v>0</v>
      </c>
      <c r="T86" s="30">
        <f t="shared" si="11"/>
        <v>0</v>
      </c>
      <c r="U86" s="30">
        <v>3504</v>
      </c>
      <c r="V86" s="53" t="str">
        <f t="shared" si="12"/>
        <v>★</v>
      </c>
      <c r="W86" s="53"/>
      <c r="X86" s="117" t="str">
        <f>IF(T86=0,"店舗無し",IF(LARGE($D86:$P86,1)=LARGE($D86:$P86,2),"同率複数",INDEX($D$2:$P$2,MATCH(LARGE($D86:$P86,1),$D86:P86,0))))</f>
        <v>店舗無し</v>
      </c>
      <c r="Y86" s="117"/>
      <c r="Z86" s="117" t="str">
        <f>IF($T86=0,"店舗無し",IF(AND(LARGE($D86:$R86,1)&lt;&gt;$I86,LARGE($D86:$R86,1)&lt;&gt;$G86),IF(LARGE($D86:$R86,1)=LARGE($D86:$R86,2),"同率複数",INDEX($D$2:$R$2,MATCH(LARGE($D86:$R86,1),$D86:R86,0))),IF(LARGE($D86:$R86,1)=LARGE($D86:$R86,2),"同率複数","マツココ")))</f>
        <v>店舗無し</v>
      </c>
      <c r="AA86" s="117"/>
      <c r="AD86" s="117"/>
      <c r="AE86" s="117"/>
      <c r="AF86" s="117"/>
      <c r="AG86" s="117"/>
      <c r="AH86" s="117"/>
    </row>
    <row r="87" spans="1:34" x14ac:dyDescent="0.25">
      <c r="A87" s="30" t="s">
        <v>879</v>
      </c>
      <c r="B87" s="134" t="s">
        <v>890</v>
      </c>
      <c r="C87" s="29" t="s">
        <v>896</v>
      </c>
      <c r="D87" s="103">
        <v>0</v>
      </c>
      <c r="E87" s="104"/>
      <c r="F87" s="30"/>
      <c r="G87" s="105"/>
      <c r="I87" s="107"/>
      <c r="J87" s="108"/>
      <c r="K87" s="109"/>
      <c r="L87" s="110"/>
      <c r="M87" s="111"/>
      <c r="N87" s="112"/>
      <c r="O87" s="113">
        <v>0</v>
      </c>
      <c r="P87" s="118"/>
      <c r="Q87" s="52"/>
      <c r="R87" s="115">
        <f t="shared" si="10"/>
        <v>0</v>
      </c>
      <c r="T87" s="30">
        <f t="shared" si="11"/>
        <v>0</v>
      </c>
      <c r="U87" s="30">
        <v>3111</v>
      </c>
      <c r="V87" s="53" t="str">
        <f t="shared" si="12"/>
        <v>★</v>
      </c>
      <c r="W87" s="53"/>
      <c r="X87" s="117" t="str">
        <f>IF(T87=0,"店舗無し",IF(LARGE($D87:$P87,1)=LARGE($D87:$P87,2),"同率複数",INDEX($D$2:$P$2,MATCH(LARGE($D87:$P87,1),$D87:P87,0))))</f>
        <v>店舗無し</v>
      </c>
      <c r="Y87" s="117"/>
      <c r="Z87" s="117" t="str">
        <f>IF($T87=0,"店舗無し",IF(AND(LARGE($D87:$R87,1)&lt;&gt;$I87,LARGE($D87:$R87,1)&lt;&gt;$G87),IF(LARGE($D87:$R87,1)=LARGE($D87:$R87,2),"同率複数",INDEX($D$2:$R$2,MATCH(LARGE($D87:$R87,1),$D87:R87,0))),IF(LARGE($D87:$R87,1)=LARGE($D87:$R87,2),"同率複数","マツココ")))</f>
        <v>店舗無し</v>
      </c>
      <c r="AA87" s="117"/>
      <c r="AD87" s="117"/>
      <c r="AE87" s="117"/>
      <c r="AF87" s="117"/>
      <c r="AG87" s="117"/>
      <c r="AH87" s="117"/>
    </row>
    <row r="88" spans="1:34" x14ac:dyDescent="0.25">
      <c r="A88" s="30" t="s">
        <v>879</v>
      </c>
      <c r="B88" s="127" t="s">
        <v>897</v>
      </c>
      <c r="C88" s="29" t="s">
        <v>897</v>
      </c>
      <c r="D88" s="103">
        <v>15</v>
      </c>
      <c r="E88" s="104">
        <v>2</v>
      </c>
      <c r="F88" s="30">
        <v>1</v>
      </c>
      <c r="G88" s="105"/>
      <c r="I88" s="107">
        <v>1</v>
      </c>
      <c r="J88" s="108"/>
      <c r="K88" s="109">
        <v>3</v>
      </c>
      <c r="L88" s="110">
        <v>2</v>
      </c>
      <c r="M88" s="111"/>
      <c r="N88" s="112"/>
      <c r="O88" s="113">
        <v>0</v>
      </c>
      <c r="P88" s="118"/>
      <c r="Q88" s="52"/>
      <c r="R88" s="115">
        <f t="shared" si="10"/>
        <v>1</v>
      </c>
      <c r="T88" s="30">
        <f t="shared" si="11"/>
        <v>24</v>
      </c>
      <c r="U88" s="30">
        <v>158824</v>
      </c>
      <c r="V88" s="53">
        <f t="shared" si="12"/>
        <v>6617.666666666667</v>
      </c>
      <c r="W88" s="53"/>
      <c r="X88" s="117" t="str">
        <f>IF(T88=0,"店舗無し",IF(LARGE($D88:$P88,1)=LARGE($D88:$P88,2),"同率複数",INDEX($D$2:$P$2,MATCH(LARGE($D88:$P88,1),$D88:P88,0))))</f>
        <v>スギHD</v>
      </c>
      <c r="Y88" s="117"/>
      <c r="Z88" s="117" t="str">
        <f>IF($T88=0,"店舗無し",IF(AND(LARGE($D88:$R88,1)&lt;&gt;$I88,LARGE($D88:$R88,1)&lt;&gt;$G88),IF(LARGE($D88:$R88,1)=LARGE($D88:$R88,2),"同率複数",INDEX($D$2:$R$2,MATCH(LARGE($D88:$R88,1),$D88:R88,0))),IF(LARGE($D88:$R88,1)=LARGE($D88:$R88,2),"同率複数","マツココ")))</f>
        <v>スギHD</v>
      </c>
      <c r="AA88" s="117"/>
      <c r="AD88" s="117"/>
      <c r="AE88" s="117"/>
      <c r="AF88" s="117"/>
      <c r="AG88" s="308"/>
      <c r="AH88" s="308"/>
    </row>
    <row r="89" spans="1:34" x14ac:dyDescent="0.25">
      <c r="A89" s="30" t="s">
        <v>879</v>
      </c>
      <c r="B89" s="135" t="s">
        <v>898</v>
      </c>
      <c r="C89" s="29" t="s">
        <v>898</v>
      </c>
      <c r="D89" s="103">
        <v>11</v>
      </c>
      <c r="E89" s="104"/>
      <c r="F89" s="30"/>
      <c r="G89" s="105"/>
      <c r="H89" s="106">
        <v>4</v>
      </c>
      <c r="I89" s="107"/>
      <c r="J89" s="108"/>
      <c r="K89" s="109"/>
      <c r="L89" s="110"/>
      <c r="M89" s="111">
        <v>1</v>
      </c>
      <c r="N89" s="112"/>
      <c r="O89" s="113">
        <v>0</v>
      </c>
      <c r="P89" s="118">
        <v>1</v>
      </c>
      <c r="Q89" s="52"/>
      <c r="R89" s="115">
        <f t="shared" si="10"/>
        <v>0</v>
      </c>
      <c r="T89" s="30">
        <f t="shared" si="11"/>
        <v>17</v>
      </c>
      <c r="U89" s="30">
        <v>100805</v>
      </c>
      <c r="V89" s="53">
        <f t="shared" si="12"/>
        <v>5929.7058823529414</v>
      </c>
      <c r="W89" s="53"/>
      <c r="X89" s="117" t="str">
        <f>IF(T89=0,"店舗無し",IF(LARGE($D89:$P89,1)=LARGE($D89:$P89,2),"同率複数",INDEX($D$2:$P$2,MATCH(LARGE($D89:$P89,1),$D89:P89,0))))</f>
        <v>スギHD</v>
      </c>
      <c r="Y89" s="117"/>
      <c r="Z89" s="117" t="str">
        <f>IF($T89=0,"店舗無し",IF(AND(LARGE($D89:$R89,1)&lt;&gt;$I89,LARGE($D89:$R89,1)&lt;&gt;$G89),IF(LARGE($D89:$R89,1)=LARGE($D89:$R89,2),"同率複数",INDEX($D$2:$R$2,MATCH(LARGE($D89:$R89,1),$D89:R89,0))),IF(LARGE($D89:$R89,1)=LARGE($D89:$R89,2),"同率複数","マツココ")))</f>
        <v>スギHD</v>
      </c>
      <c r="AA89" s="117"/>
      <c r="AD89" s="117"/>
      <c r="AE89" s="117"/>
      <c r="AF89" s="117"/>
      <c r="AG89" s="308"/>
      <c r="AH89" s="308"/>
    </row>
    <row r="90" spans="1:34" x14ac:dyDescent="0.25">
      <c r="A90" s="30" t="s">
        <v>879</v>
      </c>
      <c r="B90" s="135" t="s">
        <v>898</v>
      </c>
      <c r="C90" s="29" t="s">
        <v>899</v>
      </c>
      <c r="D90" s="103">
        <v>1</v>
      </c>
      <c r="E90" s="104"/>
      <c r="F90" s="30">
        <v>1</v>
      </c>
      <c r="G90" s="105"/>
      <c r="H90" s="106">
        <v>2</v>
      </c>
      <c r="I90" s="107"/>
      <c r="J90" s="108"/>
      <c r="K90" s="109"/>
      <c r="L90" s="110"/>
      <c r="M90" s="111">
        <v>2</v>
      </c>
      <c r="N90" s="112"/>
      <c r="O90" s="113">
        <v>0</v>
      </c>
      <c r="P90" s="118"/>
      <c r="Q90" s="52"/>
      <c r="R90" s="115">
        <f t="shared" si="10"/>
        <v>0</v>
      </c>
      <c r="T90" s="30">
        <f t="shared" si="11"/>
        <v>6</v>
      </c>
      <c r="U90" s="30">
        <v>24340</v>
      </c>
      <c r="V90" s="53">
        <f t="shared" si="12"/>
        <v>4056.6666666666665</v>
      </c>
      <c r="W90" s="53"/>
      <c r="X90" s="117" t="str">
        <f>IF(T90=0,"店舗無し",IF(LARGE($D90:$P90,1)=LARGE($D90:$P90,2),"同率複数",INDEX($D$2:$P$2,MATCH(LARGE($D90:$P90,1),$D90:P90,0))))</f>
        <v>同率複数</v>
      </c>
      <c r="Y90" s="117"/>
      <c r="Z90" s="117" t="str">
        <f>IF($T90=0,"店舗無し",IF(AND(LARGE($D90:$R90,1)&lt;&gt;$I90,LARGE($D90:$R90,1)&lt;&gt;$G90),IF(LARGE($D90:$R90,1)=LARGE($D90:$R90,2),"同率複数",INDEX($D$2:$R$2,MATCH(LARGE($D90:$R90,1),$D90:R90,0))),IF(LARGE($D90:$R90,1)=LARGE($D90:$R90,2),"同率複数","マツココ")))</f>
        <v>同率複数</v>
      </c>
      <c r="AA90" s="117"/>
      <c r="AD90" s="117"/>
      <c r="AE90" s="117"/>
      <c r="AF90" s="117"/>
      <c r="AG90" s="308"/>
      <c r="AH90" s="308"/>
    </row>
    <row r="91" spans="1:34" x14ac:dyDescent="0.25">
      <c r="A91" s="30" t="s">
        <v>879</v>
      </c>
      <c r="B91" s="135" t="s">
        <v>898</v>
      </c>
      <c r="C91" s="29" t="s">
        <v>900</v>
      </c>
      <c r="D91" s="103">
        <v>1</v>
      </c>
      <c r="E91" s="104"/>
      <c r="F91" s="30"/>
      <c r="G91" s="105"/>
      <c r="H91" s="106">
        <v>1</v>
      </c>
      <c r="I91" s="107"/>
      <c r="J91" s="108"/>
      <c r="K91" s="109"/>
      <c r="L91" s="110"/>
      <c r="M91" s="111">
        <v>1</v>
      </c>
      <c r="N91" s="112"/>
      <c r="O91" s="113">
        <v>0</v>
      </c>
      <c r="P91" s="118"/>
      <c r="Q91" s="52"/>
      <c r="R91" s="115">
        <f t="shared" si="10"/>
        <v>0</v>
      </c>
      <c r="T91" s="30">
        <f t="shared" si="11"/>
        <v>3</v>
      </c>
      <c r="U91" s="30">
        <v>21656</v>
      </c>
      <c r="V91" s="53">
        <f t="shared" si="12"/>
        <v>7218.666666666667</v>
      </c>
      <c r="W91" s="53"/>
      <c r="X91" s="117" t="str">
        <f>IF(T91=0,"店舗無し",IF(LARGE($D91:$P91,1)=LARGE($D91:$P91,2),"同率複数",INDEX($D$2:$P$2,MATCH(LARGE($D91:$P91,1),$D91:P91,0))))</f>
        <v>同率複数</v>
      </c>
      <c r="Y91" s="117"/>
      <c r="Z91" s="117" t="str">
        <f>IF($T91=0,"店舗無し",IF(AND(LARGE($D91:$R91,1)&lt;&gt;$I91,LARGE($D91:$R91,1)&lt;&gt;$G91),IF(LARGE($D91:$R91,1)=LARGE($D91:$R91,2),"同率複数",INDEX($D$2:$R$2,MATCH(LARGE($D91:$R91,1),$D91:R91,0))),IF(LARGE($D91:$R91,1)=LARGE($D91:$R91,2),"同率複数","マツココ")))</f>
        <v>同率複数</v>
      </c>
      <c r="AA91" s="117"/>
      <c r="AD91" s="117"/>
      <c r="AE91" s="117"/>
      <c r="AF91" s="117"/>
      <c r="AG91" s="308"/>
      <c r="AH91" s="308"/>
    </row>
    <row r="92" spans="1:34" x14ac:dyDescent="0.25">
      <c r="A92" s="30" t="s">
        <v>879</v>
      </c>
      <c r="B92" s="135" t="s">
        <v>898</v>
      </c>
      <c r="C92" s="29" t="s">
        <v>901</v>
      </c>
      <c r="D92" s="103">
        <v>1</v>
      </c>
      <c r="E92" s="104"/>
      <c r="F92" s="30"/>
      <c r="G92" s="105"/>
      <c r="H92" s="106">
        <v>1</v>
      </c>
      <c r="I92" s="107"/>
      <c r="J92" s="108"/>
      <c r="K92" s="109"/>
      <c r="L92" s="110"/>
      <c r="M92" s="111"/>
      <c r="N92" s="112"/>
      <c r="O92" s="113">
        <v>0</v>
      </c>
      <c r="P92" s="118"/>
      <c r="Q92" s="52"/>
      <c r="R92" s="115">
        <f t="shared" si="10"/>
        <v>0</v>
      </c>
      <c r="T92" s="30">
        <f t="shared" si="11"/>
        <v>2</v>
      </c>
      <c r="U92" s="30">
        <v>12987</v>
      </c>
      <c r="V92" s="53">
        <f t="shared" si="12"/>
        <v>6493.5</v>
      </c>
      <c r="W92" s="53"/>
      <c r="X92" s="117" t="str">
        <f>IF(T92=0,"店舗無し",IF(LARGE($D92:$P92,1)=LARGE($D92:$P92,2),"同率複数",INDEX($D$2:$P$2,MATCH(LARGE($D92:$P92,1),$D92:P92,0))))</f>
        <v>同率複数</v>
      </c>
      <c r="Y92" s="117"/>
      <c r="Z92" s="117" t="str">
        <f>IF($T92=0,"店舗無し",IF(AND(LARGE($D92:$R92,1)&lt;&gt;$I92,LARGE($D92:$R92,1)&lt;&gt;$G92),IF(LARGE($D92:$R92,1)=LARGE($D92:$R92,2),"同率複数",INDEX($D$2:$R$2,MATCH(LARGE($D92:$R92,1),$D92:R92,0))),IF(LARGE($D92:$R92,1)=LARGE($D92:$R92,2),"同率複数","マツココ")))</f>
        <v>同率複数</v>
      </c>
      <c r="AA92" s="117"/>
      <c r="AD92" s="117"/>
      <c r="AE92" s="117"/>
      <c r="AF92" s="117"/>
      <c r="AG92" s="308"/>
      <c r="AH92" s="308"/>
    </row>
    <row r="93" spans="1:34" x14ac:dyDescent="0.25">
      <c r="A93" s="30" t="s">
        <v>879</v>
      </c>
      <c r="B93" s="127" t="s">
        <v>902</v>
      </c>
      <c r="C93" s="29" t="s">
        <v>902</v>
      </c>
      <c r="D93" s="103">
        <v>6</v>
      </c>
      <c r="E93" s="104">
        <v>1</v>
      </c>
      <c r="F93" s="30">
        <v>2</v>
      </c>
      <c r="G93" s="105"/>
      <c r="H93" s="106">
        <v>5</v>
      </c>
      <c r="I93" s="107"/>
      <c r="J93" s="108"/>
      <c r="K93" s="109"/>
      <c r="L93" s="110">
        <v>1</v>
      </c>
      <c r="M93" s="111">
        <v>2</v>
      </c>
      <c r="N93" s="112"/>
      <c r="O93" s="113">
        <v>1</v>
      </c>
      <c r="P93" s="118"/>
      <c r="Q93" s="52"/>
      <c r="R93" s="115">
        <f t="shared" si="10"/>
        <v>0</v>
      </c>
      <c r="T93" s="30">
        <f t="shared" si="11"/>
        <v>18</v>
      </c>
      <c r="U93" s="30">
        <v>82108</v>
      </c>
      <c r="V93" s="53">
        <f t="shared" si="12"/>
        <v>4561.5555555555557</v>
      </c>
      <c r="W93" s="53"/>
      <c r="X93" s="117" t="str">
        <f>IF(T93=0,"店舗無し",IF(LARGE($D93:$P93,1)=LARGE($D93:$P93,2),"同率複数",INDEX($D$2:$P$2,MATCH(LARGE($D93:$P93,1),$D93:P93,0))))</f>
        <v>スギHD</v>
      </c>
      <c r="Y93" s="117"/>
      <c r="Z93" s="117" t="str">
        <f>IF($T93=0,"店舗無し",IF(AND(LARGE($D93:$R93,1)&lt;&gt;$I93,LARGE($D93:$R93,1)&lt;&gt;$G93),IF(LARGE($D93:$R93,1)=LARGE($D93:$R93,2),"同率複数",INDEX($D$2:$R$2,MATCH(LARGE($D93:$R93,1),$D93:R93,0))),IF(LARGE($D93:$R93,1)=LARGE($D93:$R93,2),"同率複数","マツココ")))</f>
        <v>スギHD</v>
      </c>
      <c r="AA93" s="117"/>
      <c r="AD93" s="117"/>
      <c r="AE93" s="117"/>
      <c r="AF93" s="117"/>
      <c r="AG93" s="308"/>
      <c r="AH93" s="308"/>
    </row>
    <row r="94" spans="1:34" x14ac:dyDescent="0.25">
      <c r="A94" s="30" t="s">
        <v>879</v>
      </c>
      <c r="B94" s="136" t="s">
        <v>903</v>
      </c>
      <c r="C94" s="29" t="s">
        <v>903</v>
      </c>
      <c r="D94" s="103">
        <v>1</v>
      </c>
      <c r="E94" s="104">
        <v>1</v>
      </c>
      <c r="F94" s="30">
        <v>2</v>
      </c>
      <c r="G94" s="105">
        <v>1</v>
      </c>
      <c r="H94" s="106">
        <v>1</v>
      </c>
      <c r="I94" s="107"/>
      <c r="J94" s="108"/>
      <c r="K94" s="109"/>
      <c r="L94" s="110"/>
      <c r="M94" s="111">
        <v>1</v>
      </c>
      <c r="N94" s="112"/>
      <c r="O94" s="113">
        <v>0</v>
      </c>
      <c r="P94" s="118"/>
      <c r="Q94" s="52"/>
      <c r="R94" s="115">
        <f t="shared" si="10"/>
        <v>1</v>
      </c>
      <c r="T94" s="30">
        <f t="shared" si="11"/>
        <v>7</v>
      </c>
      <c r="U94" s="30">
        <v>36022</v>
      </c>
      <c r="V94" s="53">
        <f t="shared" si="12"/>
        <v>5146</v>
      </c>
      <c r="W94" s="53"/>
      <c r="X94" s="117" t="str">
        <f>IF(T94=0,"店舗無し",IF(LARGE($D94:$P94,1)=LARGE($D94:$P94,2),"同率複数",INDEX($D$2:$P$2,MATCH(LARGE($D94:$P94,1),$D94:P94,0))))</f>
        <v>杉山薬品</v>
      </c>
      <c r="Y94" s="117"/>
      <c r="Z94" s="117" t="str">
        <f>IF($T94=0,"店舗無し",IF(AND(LARGE($D94:$R94,1)&lt;&gt;$I94,LARGE($D94:$R94,1)&lt;&gt;$G94),IF(LARGE($D94:$R94,1)=LARGE($D94:$R94,2),"同率複数",INDEX($D$2:$R$2,MATCH(LARGE($D94:$R94,1),$D94:R94,0))),IF(LARGE($D94:$R94,1)=LARGE($D94:$R94,2),"同率複数","マツココ")))</f>
        <v>杉山薬品</v>
      </c>
      <c r="AA94" s="117"/>
      <c r="AD94" s="117"/>
      <c r="AE94" s="117"/>
      <c r="AF94" s="117"/>
      <c r="AG94" s="308"/>
      <c r="AH94" s="308"/>
    </row>
    <row r="95" spans="1:34" x14ac:dyDescent="0.25">
      <c r="A95" s="30" t="s">
        <v>879</v>
      </c>
      <c r="B95" s="136" t="s">
        <v>903</v>
      </c>
      <c r="C95" s="29" t="s">
        <v>904</v>
      </c>
      <c r="D95" s="103">
        <v>1</v>
      </c>
      <c r="E95" s="104"/>
      <c r="F95" s="30"/>
      <c r="G95" s="105">
        <v>1</v>
      </c>
      <c r="H95" s="106">
        <v>1</v>
      </c>
      <c r="I95" s="107"/>
      <c r="J95" s="108"/>
      <c r="K95" s="109"/>
      <c r="L95" s="110"/>
      <c r="M95" s="111"/>
      <c r="N95" s="112"/>
      <c r="O95" s="113">
        <v>0</v>
      </c>
      <c r="P95" s="118"/>
      <c r="Q95" s="52"/>
      <c r="R95" s="115">
        <f t="shared" si="10"/>
        <v>1</v>
      </c>
      <c r="T95" s="30">
        <f t="shared" si="11"/>
        <v>3</v>
      </c>
      <c r="U95" s="30">
        <v>14355</v>
      </c>
      <c r="V95" s="53">
        <f t="shared" si="12"/>
        <v>4785</v>
      </c>
      <c r="W95" s="53"/>
      <c r="X95" s="117" t="str">
        <f>IF(T95=0,"店舗無し",IF(LARGE($D95:$P95,1)=LARGE($D95:$P95,2),"同率複数",INDEX($D$2:$P$2,MATCH(LARGE($D95:$P95,1),$D95:P95,0))))</f>
        <v>同率複数</v>
      </c>
      <c r="Y95" s="117"/>
      <c r="Z95" s="117" t="str">
        <f>IF($T95=0,"店舗無し",IF(AND(LARGE($D95:$R95,1)&lt;&gt;$I95,LARGE($D95:$R95,1)&lt;&gt;$G95),IF(LARGE($D95:$R95,1)=LARGE($D95:$R95,2),"同率複数",INDEX($D$2:$R$2,MATCH(LARGE($D95:$R95,1),$D95:R95,0))),IF(LARGE($D95:$R95,1)=LARGE($D95:$R95,2),"同率複数","マツココ")))</f>
        <v>同率複数</v>
      </c>
      <c r="AA95" s="117"/>
      <c r="AD95" s="117"/>
      <c r="AE95" s="117"/>
      <c r="AF95" s="117"/>
      <c r="AG95" s="308"/>
      <c r="AH95" s="308"/>
    </row>
    <row r="96" spans="1:34" x14ac:dyDescent="0.25">
      <c r="A96" s="30" t="s">
        <v>879</v>
      </c>
      <c r="B96" s="136" t="s">
        <v>903</v>
      </c>
      <c r="C96" s="29" t="s">
        <v>905</v>
      </c>
      <c r="D96" s="103">
        <v>0</v>
      </c>
      <c r="E96" s="104"/>
      <c r="F96" s="30"/>
      <c r="G96" s="105"/>
      <c r="I96" s="107"/>
      <c r="J96" s="108"/>
      <c r="K96" s="109"/>
      <c r="L96" s="110"/>
      <c r="M96" s="111"/>
      <c r="N96" s="112"/>
      <c r="O96" s="113">
        <v>0</v>
      </c>
      <c r="P96" s="118"/>
      <c r="Q96" s="52"/>
      <c r="R96" s="115">
        <f t="shared" si="10"/>
        <v>0</v>
      </c>
      <c r="T96" s="30">
        <f t="shared" si="11"/>
        <v>0</v>
      </c>
      <c r="U96" s="30">
        <v>3226</v>
      </c>
      <c r="V96" s="53" t="str">
        <f t="shared" si="12"/>
        <v>★</v>
      </c>
      <c r="W96" s="53"/>
      <c r="X96" s="117" t="str">
        <f>IF(T96=0,"店舗無し",IF(LARGE($D96:$P96,1)=LARGE($D96:$P96,2),"同率複数",INDEX($D$2:$P$2,MATCH(LARGE($D96:$P96,1),$D96:P96,0))))</f>
        <v>店舗無し</v>
      </c>
      <c r="Y96" s="117"/>
      <c r="Z96" s="117" t="str">
        <f>IF($T96=0,"店舗無し",IF(AND(LARGE($D96:$R96,1)&lt;&gt;$I96,LARGE($D96:$R96,1)&lt;&gt;$G96),IF(LARGE($D96:$R96,1)=LARGE($D96:$R96,2),"同率複数",INDEX($D$2:$R$2,MATCH(LARGE($D96:$R96,1),$D96:R96,0))),IF(LARGE($D96:$R96,1)=LARGE($D96:$R96,2),"同率複数","マツココ")))</f>
        <v>店舗無し</v>
      </c>
      <c r="AA96" s="117"/>
      <c r="AD96" s="117"/>
      <c r="AE96" s="117"/>
      <c r="AF96" s="117"/>
      <c r="AG96" s="117"/>
      <c r="AH96" s="117"/>
    </row>
    <row r="97" spans="1:34" x14ac:dyDescent="0.25">
      <c r="A97" s="30" t="s">
        <v>879</v>
      </c>
      <c r="B97" s="127" t="s">
        <v>906</v>
      </c>
      <c r="C97" s="29" t="s">
        <v>906</v>
      </c>
      <c r="D97" s="103">
        <v>6</v>
      </c>
      <c r="E97" s="104">
        <v>2</v>
      </c>
      <c r="F97" s="30"/>
      <c r="G97" s="105"/>
      <c r="H97" s="106">
        <v>1</v>
      </c>
      <c r="I97" s="107"/>
      <c r="J97" s="108"/>
      <c r="K97" s="109">
        <v>1</v>
      </c>
      <c r="L97" s="110"/>
      <c r="M97" s="111"/>
      <c r="N97" s="112"/>
      <c r="O97" s="113">
        <v>0</v>
      </c>
      <c r="P97" s="118"/>
      <c r="Q97" s="52"/>
      <c r="R97" s="115">
        <f t="shared" si="10"/>
        <v>0</v>
      </c>
      <c r="T97" s="30">
        <f t="shared" si="11"/>
        <v>10</v>
      </c>
      <c r="U97" s="30">
        <v>62587</v>
      </c>
      <c r="V97" s="53">
        <f t="shared" si="12"/>
        <v>6258.7</v>
      </c>
      <c r="W97" s="53"/>
      <c r="X97" s="117" t="str">
        <f>IF(T97=0,"店舗無し",IF(LARGE($D97:$P97,1)=LARGE($D97:$P97,2),"同率複数",INDEX($D$2:$P$2,MATCH(LARGE($D97:$P97,1),$D97:P97,0))))</f>
        <v>スギHD</v>
      </c>
      <c r="Y97" s="117"/>
      <c r="Z97" s="117" t="str">
        <f>IF($T97=0,"店舗無し",IF(AND(LARGE($D97:$R97,1)&lt;&gt;$I97,LARGE($D97:$R97,1)&lt;&gt;$G97),IF(LARGE($D97:$R97,1)=LARGE($D97:$R97,2),"同率複数",INDEX($D$2:$R$2,MATCH(LARGE($D97:$R97,1),$D97:R97,0))),IF(LARGE($D97:$R97,1)=LARGE($D97:$R97,2),"同率複数","マツココ")))</f>
        <v>スギHD</v>
      </c>
      <c r="AA97" s="117"/>
      <c r="AD97" s="117"/>
      <c r="AE97" s="117"/>
      <c r="AF97" s="117"/>
      <c r="AG97" s="308"/>
      <c r="AH97" s="308"/>
    </row>
    <row r="98" spans="1:34" x14ac:dyDescent="0.25">
      <c r="A98" s="30" t="s">
        <v>879</v>
      </c>
      <c r="B98" s="127" t="s">
        <v>907</v>
      </c>
      <c r="C98" s="29" t="s">
        <v>907</v>
      </c>
      <c r="D98" s="103">
        <v>2</v>
      </c>
      <c r="E98" s="104">
        <v>2</v>
      </c>
      <c r="F98" s="30"/>
      <c r="G98" s="105"/>
      <c r="H98" s="106">
        <v>3</v>
      </c>
      <c r="I98" s="107"/>
      <c r="J98" s="108"/>
      <c r="K98" s="109">
        <v>1</v>
      </c>
      <c r="L98" s="110">
        <v>2</v>
      </c>
      <c r="M98" s="111"/>
      <c r="N98" s="112"/>
      <c r="O98" s="113">
        <v>0</v>
      </c>
      <c r="P98" s="118"/>
      <c r="Q98" s="52"/>
      <c r="R98" s="115">
        <f t="shared" si="10"/>
        <v>0</v>
      </c>
      <c r="T98" s="30">
        <f t="shared" si="11"/>
        <v>10</v>
      </c>
      <c r="U98" s="30">
        <v>38127</v>
      </c>
      <c r="V98" s="53">
        <f t="shared" si="12"/>
        <v>3812.7</v>
      </c>
      <c r="W98" s="53"/>
      <c r="X98" s="117" t="str">
        <f>IF(T98=0,"店舗無し",IF(LARGE($D98:$P98,1)=LARGE($D98:$P98,2),"同率複数",INDEX($D$2:$P$2,MATCH(LARGE($D98:$P98,1),$D98:P98,0))))</f>
        <v>ゲンキー</v>
      </c>
      <c r="Y98" s="117"/>
      <c r="Z98" s="117" t="str">
        <f>IF($T98=0,"店舗無し",IF(AND(LARGE($D98:$R98,1)&lt;&gt;$I98,LARGE($D98:$R98,1)&lt;&gt;$G98),IF(LARGE($D98:$R98,1)=LARGE($D98:$R98,2),"同率複数",INDEX($D$2:$R$2,MATCH(LARGE($D98:$R98,1),$D98:R98,0))),IF(LARGE($D98:$R98,1)=LARGE($D98:$R98,2),"同率複数","マツココ")))</f>
        <v>ゲンキー</v>
      </c>
      <c r="AA98" s="117"/>
      <c r="AD98" s="117"/>
      <c r="AE98" s="117"/>
      <c r="AF98" s="117"/>
      <c r="AG98" s="308"/>
      <c r="AH98" s="308"/>
    </row>
    <row r="99" spans="1:34" x14ac:dyDescent="0.25">
      <c r="A99" s="30" t="s">
        <v>879</v>
      </c>
      <c r="B99" s="137" t="s">
        <v>908</v>
      </c>
      <c r="C99" s="29" t="s">
        <v>909</v>
      </c>
      <c r="D99" s="103">
        <v>2</v>
      </c>
      <c r="E99" s="104"/>
      <c r="F99" s="30"/>
      <c r="G99" s="105">
        <v>4</v>
      </c>
      <c r="H99" s="106">
        <v>2</v>
      </c>
      <c r="I99" s="107"/>
      <c r="J99" s="108"/>
      <c r="K99" s="109"/>
      <c r="L99" s="110"/>
      <c r="M99" s="111"/>
      <c r="N99" s="112"/>
      <c r="O99" s="113">
        <v>0</v>
      </c>
      <c r="P99" s="118"/>
      <c r="Q99" s="52"/>
      <c r="R99" s="115">
        <f t="shared" si="10"/>
        <v>4</v>
      </c>
      <c r="T99" s="30">
        <f t="shared" si="11"/>
        <v>8</v>
      </c>
      <c r="U99" s="30">
        <v>36981</v>
      </c>
      <c r="V99" s="53">
        <f t="shared" si="12"/>
        <v>4622.625</v>
      </c>
      <c r="W99" s="53"/>
      <c r="X99" s="117" t="str">
        <f>IF(T99=0,"店舗無し",IF(LARGE($D99:$P99,1)=LARGE($D99:$P99,2),"同率複数",INDEX($D$2:$P$2,MATCH(LARGE($D99:$P99,1),$D99:P99,0))))</f>
        <v>ココカラ</v>
      </c>
      <c r="Y99" s="117"/>
      <c r="Z99" s="117" t="str">
        <f>IF($T99=0,"店舗無し",IF(AND(LARGE($D99:$R99,1)&lt;&gt;$I99,LARGE($D99:$R99,1)&lt;&gt;$G99),IF(LARGE($D99:$R99,1)=LARGE($D99:$R99,2),"同率複数",INDEX($D$2:$R$2,MATCH(LARGE($D99:$R99,1),$D99:R99,0))),IF(LARGE($D99:$R99,1)=LARGE($D99:$R99,2),"同率複数","マツココ")))</f>
        <v>同率複数</v>
      </c>
      <c r="AA99" s="117"/>
      <c r="AD99" s="117"/>
      <c r="AE99" s="117"/>
      <c r="AF99" s="117"/>
      <c r="AG99" s="308"/>
      <c r="AH99" s="308"/>
    </row>
    <row r="100" spans="1:34" x14ac:dyDescent="0.25">
      <c r="A100" s="30" t="s">
        <v>879</v>
      </c>
      <c r="B100" s="137" t="s">
        <v>908</v>
      </c>
      <c r="C100" s="29" t="s">
        <v>910</v>
      </c>
      <c r="D100" s="103">
        <v>0</v>
      </c>
      <c r="E100" s="104"/>
      <c r="F100" s="30"/>
      <c r="G100" s="105">
        <v>1</v>
      </c>
      <c r="H100" s="106">
        <v>1</v>
      </c>
      <c r="I100" s="107"/>
      <c r="J100" s="108"/>
      <c r="K100" s="109"/>
      <c r="L100" s="110"/>
      <c r="M100" s="111"/>
      <c r="N100" s="112"/>
      <c r="O100" s="113">
        <v>0</v>
      </c>
      <c r="P100" s="118"/>
      <c r="Q100" s="52"/>
      <c r="R100" s="115">
        <f t="shared" si="10"/>
        <v>1</v>
      </c>
      <c r="T100" s="30">
        <f t="shared" si="11"/>
        <v>2</v>
      </c>
      <c r="U100" s="30">
        <v>6151</v>
      </c>
      <c r="V100" s="53">
        <f t="shared" si="12"/>
        <v>3075.5</v>
      </c>
      <c r="W100" s="53"/>
      <c r="X100" s="117" t="str">
        <f>IF(T100=0,"店舗無し",IF(LARGE($D100:$P100,1)=LARGE($D100:$P100,2),"同率複数",INDEX($D$2:$P$2,MATCH(LARGE($D100:$P100,1),$D100:P100,0))))</f>
        <v>同率複数</v>
      </c>
      <c r="Y100" s="117"/>
      <c r="Z100" s="117" t="str">
        <f>IF($T100=0,"店舗無し",IF(AND(LARGE($D100:$R100,1)&lt;&gt;$I100,LARGE($D100:$R100,1)&lt;&gt;$G100),IF(LARGE($D100:$R100,1)=LARGE($D100:$R100,2),"同率複数",INDEX($D$2:$R$2,MATCH(LARGE($D100:$R100,1),$D100:R100,0))),IF(LARGE($D100:$R100,1)=LARGE($D100:$R100,2),"同率複数","マツココ")))</f>
        <v>同率複数</v>
      </c>
      <c r="AA100" s="117"/>
      <c r="AD100" s="117"/>
      <c r="AE100" s="117"/>
      <c r="AF100" s="117"/>
      <c r="AG100" s="308"/>
      <c r="AH100" s="308"/>
    </row>
    <row r="101" spans="1:34" x14ac:dyDescent="0.25">
      <c r="A101" s="30" t="s">
        <v>879</v>
      </c>
      <c r="B101" s="137" t="s">
        <v>908</v>
      </c>
      <c r="C101" s="29" t="s">
        <v>911</v>
      </c>
      <c r="D101" s="103">
        <v>0</v>
      </c>
      <c r="E101" s="104"/>
      <c r="F101" s="30"/>
      <c r="G101" s="105">
        <v>2</v>
      </c>
      <c r="H101" s="106">
        <v>1</v>
      </c>
      <c r="I101" s="107"/>
      <c r="J101" s="108"/>
      <c r="K101" s="109"/>
      <c r="L101" s="110"/>
      <c r="M101" s="111"/>
      <c r="N101" s="112"/>
      <c r="O101" s="113">
        <v>0</v>
      </c>
      <c r="P101" s="118"/>
      <c r="Q101" s="52"/>
      <c r="R101" s="115">
        <f t="shared" si="10"/>
        <v>2</v>
      </c>
      <c r="T101" s="30">
        <f t="shared" si="11"/>
        <v>3</v>
      </c>
      <c r="U101" s="30">
        <v>22402</v>
      </c>
      <c r="V101" s="53">
        <f t="shared" si="12"/>
        <v>7467.333333333333</v>
      </c>
      <c r="W101" s="53"/>
      <c r="X101" s="117" t="str">
        <f>IF(T101=0,"店舗無し",IF(LARGE($D101:$P101,1)=LARGE($D101:$P101,2),"同率複数",INDEX($D$2:$P$2,MATCH(LARGE($D101:$P101,1),$D101:P101,0))))</f>
        <v>ココカラ</v>
      </c>
      <c r="Y101" s="117"/>
      <c r="Z101" s="117" t="str">
        <f>IF($T101=0,"店舗無し",IF(AND(LARGE($D101:$R101,1)&lt;&gt;$I101,LARGE($D101:$R101,1)&lt;&gt;$G101),IF(LARGE($D101:$R101,1)=LARGE($D101:$R101,2),"同率複数",INDEX($D$2:$R$2,MATCH(LARGE($D101:$R101,1),$D101:R101,0))),IF(LARGE($D101:$R101,1)=LARGE($D101:$R101,2),"同率複数","マツココ")))</f>
        <v>同率複数</v>
      </c>
      <c r="AA101" s="117"/>
      <c r="AD101" s="117"/>
      <c r="AE101" s="117"/>
      <c r="AF101" s="117"/>
      <c r="AG101" s="308"/>
      <c r="AH101" s="308"/>
    </row>
    <row r="102" spans="1:34" x14ac:dyDescent="0.25">
      <c r="A102" s="30" t="s">
        <v>879</v>
      </c>
      <c r="B102" s="127" t="s">
        <v>912</v>
      </c>
      <c r="C102" s="29" t="s">
        <v>913</v>
      </c>
      <c r="D102" s="103">
        <v>2</v>
      </c>
      <c r="E102" s="104">
        <v>2</v>
      </c>
      <c r="F102" s="30">
        <v>2</v>
      </c>
      <c r="G102" s="105"/>
      <c r="I102" s="107"/>
      <c r="J102" s="108"/>
      <c r="K102" s="109">
        <v>1</v>
      </c>
      <c r="L102" s="110">
        <v>1</v>
      </c>
      <c r="M102" s="111"/>
      <c r="N102" s="112"/>
      <c r="O102" s="113">
        <v>0</v>
      </c>
      <c r="P102" s="118"/>
      <c r="Q102" s="52"/>
      <c r="R102" s="115">
        <f t="shared" ref="R102:R108" si="13">SUM(G102+I102)</f>
        <v>0</v>
      </c>
      <c r="T102" s="30">
        <f t="shared" ref="T102:T108" si="14">SUM(D102:Q102)</f>
        <v>8</v>
      </c>
      <c r="U102" s="30">
        <v>47684</v>
      </c>
      <c r="V102" s="53">
        <f t="shared" ref="V102:V108" si="15">IF(T102=0,"★",SUM(U102/T102))</f>
        <v>5960.5</v>
      </c>
      <c r="W102" s="53"/>
      <c r="X102" s="117" t="str">
        <f>IF(T102=0,"店舗無し",IF(LARGE($D102:$P102,1)=LARGE($D102:$P102,2),"同率複数",INDEX($D$2:$P$2,MATCH(LARGE($D102:$P102,1),$D102:P102,0))))</f>
        <v>同率複数</v>
      </c>
      <c r="Y102" s="117"/>
      <c r="Z102" s="117" t="str">
        <f>IF($T102=0,"店舗無し",IF(AND(LARGE($D102:$R102,1)&lt;&gt;$I102,LARGE($D102:$R102,1)&lt;&gt;$G102),IF(LARGE($D102:$R102,1)=LARGE($D102:$R102,2),"同率複数",INDEX($D$2:$R$2,MATCH(LARGE($D102:$R102,1),$D102:R102,0))),IF(LARGE($D102:$R102,1)=LARGE($D102:$R102,2),"同率複数","マツココ")))</f>
        <v>同率複数</v>
      </c>
      <c r="AA102" s="117"/>
      <c r="AD102" s="117"/>
      <c r="AE102" s="117"/>
      <c r="AF102" s="117"/>
      <c r="AG102" s="117"/>
      <c r="AH102" s="117"/>
    </row>
    <row r="103" spans="1:34" x14ac:dyDescent="0.25">
      <c r="A103" s="30" t="s">
        <v>879</v>
      </c>
      <c r="B103" s="127" t="s">
        <v>914</v>
      </c>
      <c r="C103" s="29" t="s">
        <v>914</v>
      </c>
      <c r="D103" s="103">
        <v>4</v>
      </c>
      <c r="E103" s="104"/>
      <c r="F103" s="30"/>
      <c r="G103" s="105">
        <v>1</v>
      </c>
      <c r="I103" s="107"/>
      <c r="J103" s="108"/>
      <c r="K103" s="109"/>
      <c r="L103" s="110"/>
      <c r="M103" s="111"/>
      <c r="N103" s="112"/>
      <c r="O103" s="113">
        <v>0</v>
      </c>
      <c r="P103" s="118">
        <v>1</v>
      </c>
      <c r="Q103" s="52"/>
      <c r="R103" s="115">
        <f t="shared" si="13"/>
        <v>1</v>
      </c>
      <c r="T103" s="30">
        <f t="shared" si="14"/>
        <v>6</v>
      </c>
      <c r="U103" s="30">
        <v>33408</v>
      </c>
      <c r="V103" s="53">
        <f t="shared" si="15"/>
        <v>5568</v>
      </c>
      <c r="W103" s="53"/>
      <c r="X103" s="117" t="str">
        <f>IF(T103=0,"店舗無し",IF(LARGE($D103:$P103,1)=LARGE($D103:$P103,2),"同率複数",INDEX($D$2:$P$2,MATCH(LARGE($D103:$P103,1),$D103:P103,0))))</f>
        <v>スギHD</v>
      </c>
      <c r="Y103" s="117"/>
      <c r="Z103" s="117" t="str">
        <f>IF($T103=0,"店舗無し",IF(AND(LARGE($D103:$R103,1)&lt;&gt;$I103,LARGE($D103:$R103,1)&lt;&gt;$G103),IF(LARGE($D103:$R103,1)=LARGE($D103:$R103,2),"同率複数",INDEX($D$2:$R$2,MATCH(LARGE($D103:$R103,1),$D103:R103,0))),IF(LARGE($D103:$R103,1)=LARGE($D103:$R103,2),"同率複数","マツココ")))</f>
        <v>スギHD</v>
      </c>
      <c r="AA103" s="117"/>
    </row>
    <row r="104" spans="1:34" x14ac:dyDescent="0.25">
      <c r="A104" s="30" t="s">
        <v>879</v>
      </c>
      <c r="B104" s="127" t="s">
        <v>915</v>
      </c>
      <c r="C104" s="29" t="s">
        <v>915</v>
      </c>
      <c r="D104" s="103">
        <v>0</v>
      </c>
      <c r="E104" s="104"/>
      <c r="F104" s="30"/>
      <c r="G104" s="105"/>
      <c r="I104" s="107"/>
      <c r="J104" s="108"/>
      <c r="K104" s="109"/>
      <c r="L104" s="110"/>
      <c r="M104" s="111"/>
      <c r="N104" s="112"/>
      <c r="O104" s="113">
        <v>0</v>
      </c>
      <c r="P104" s="118"/>
      <c r="Q104" s="52"/>
      <c r="R104" s="115">
        <f t="shared" si="13"/>
        <v>0</v>
      </c>
      <c r="T104" s="30">
        <f t="shared" si="14"/>
        <v>0</v>
      </c>
      <c r="U104" s="30">
        <v>5305</v>
      </c>
      <c r="V104" s="53" t="str">
        <f t="shared" si="15"/>
        <v>★</v>
      </c>
      <c r="W104" s="53"/>
      <c r="X104" s="117" t="str">
        <f>IF(T104=0,"店舗無し",IF(LARGE($D104:$P104,1)=LARGE($D104:$P104,2),"同率複数",INDEX($D$2:$P$2,MATCH(LARGE($D104:$P104,1),$D104:P104,0))))</f>
        <v>店舗無し</v>
      </c>
      <c r="Y104" s="117"/>
      <c r="Z104" s="117" t="str">
        <f>IF($T104=0,"店舗無し",IF(AND(LARGE($D104:$R104,1)&lt;&gt;$I104,LARGE($D104:$R104,1)&lt;&gt;$G104),IF(LARGE($D104:$R104,1)=LARGE($D104:$R104,2),"同率複数",INDEX($D$2:$R$2,MATCH(LARGE($D104:$R104,1),$D104:R104,0))),IF(LARGE($D104:$R104,1)=LARGE($D104:$R104,2),"同率複数","マツココ")))</f>
        <v>店舗無し</v>
      </c>
      <c r="AA104" s="117"/>
    </row>
    <row r="105" spans="1:34" x14ac:dyDescent="0.25">
      <c r="A105" s="30" t="s">
        <v>879</v>
      </c>
      <c r="B105" s="127" t="s">
        <v>915</v>
      </c>
      <c r="C105" s="29" t="s">
        <v>916</v>
      </c>
      <c r="D105" s="103">
        <v>0</v>
      </c>
      <c r="E105" s="104"/>
      <c r="F105" s="30"/>
      <c r="G105" s="105"/>
      <c r="I105" s="107"/>
      <c r="J105" s="108"/>
      <c r="K105" s="109"/>
      <c r="L105" s="110"/>
      <c r="M105" s="111"/>
      <c r="N105" s="112"/>
      <c r="O105" s="113">
        <v>0</v>
      </c>
      <c r="P105" s="118"/>
      <c r="Q105" s="52"/>
      <c r="R105" s="115">
        <f t="shared" si="13"/>
        <v>0</v>
      </c>
      <c r="T105" s="30">
        <f t="shared" si="14"/>
        <v>0</v>
      </c>
      <c r="U105" s="30">
        <v>1654</v>
      </c>
      <c r="V105" s="53" t="str">
        <f t="shared" si="15"/>
        <v>★</v>
      </c>
      <c r="W105" s="53"/>
      <c r="X105" s="117" t="str">
        <f>IF(T105=0,"店舗無し",IF(LARGE($D105:$P105,1)=LARGE($D105:$P105,2),"同率複数",INDEX($D$2:$P$2,MATCH(LARGE($D105:$P105,1),$D105:P105,0))))</f>
        <v>店舗無し</v>
      </c>
      <c r="Y105" s="117"/>
      <c r="Z105" s="117" t="str">
        <f>IF($T105=0,"店舗無し",IF(AND(LARGE($D105:$R105,1)&lt;&gt;$I105,LARGE($D105:$R105,1)&lt;&gt;$G105),IF(LARGE($D105:$R105,1)=LARGE($D105:$R105,2),"同率複数",INDEX($D$2:$R$2,MATCH(LARGE($D105:$R105,1),$D105:R105,0))),IF(LARGE($D105:$R105,1)=LARGE($D105:$R105,2),"同率複数","マツココ")))</f>
        <v>店舗無し</v>
      </c>
      <c r="AA105" s="117"/>
    </row>
    <row r="106" spans="1:34" x14ac:dyDescent="0.25">
      <c r="A106" s="30" t="s">
        <v>879</v>
      </c>
      <c r="B106" s="127" t="s">
        <v>917</v>
      </c>
      <c r="C106" s="29" t="s">
        <v>917</v>
      </c>
      <c r="D106" s="103">
        <v>0</v>
      </c>
      <c r="E106" s="104"/>
      <c r="F106" s="30"/>
      <c r="G106" s="105">
        <f>SUM(1-1)</f>
        <v>0</v>
      </c>
      <c r="I106" s="107"/>
      <c r="J106" s="108"/>
      <c r="K106" s="109"/>
      <c r="L106" s="110"/>
      <c r="M106" s="111"/>
      <c r="N106" s="112"/>
      <c r="O106" s="113">
        <v>0</v>
      </c>
      <c r="P106" s="118"/>
      <c r="Q106" s="52"/>
      <c r="R106" s="115">
        <f t="shared" si="13"/>
        <v>0</v>
      </c>
      <c r="T106" s="30">
        <f t="shared" si="14"/>
        <v>0</v>
      </c>
      <c r="U106" s="30">
        <v>4717</v>
      </c>
      <c r="V106" s="53" t="str">
        <f t="shared" si="15"/>
        <v>★</v>
      </c>
      <c r="W106" s="53"/>
      <c r="X106" s="117" t="str">
        <f>IF(T106=0,"店舗無し",IF(LARGE($D106:$P106,1)=LARGE($D106:$P106,2),"同率複数",INDEX($D$2:$P$2,MATCH(LARGE($D106:$P106,1),$D106:P106,0))))</f>
        <v>店舗無し</v>
      </c>
      <c r="Y106" s="117"/>
      <c r="Z106" s="117" t="str">
        <f>IF($T106=0,"店舗無し",IF(AND(LARGE($D106:$R106,1)&lt;&gt;$I106,LARGE($D106:$R106,1)&lt;&gt;$G106),IF(LARGE($D106:$R106,1)=LARGE($D106:$R106,2),"同率複数",INDEX($D$2:$R$2,MATCH(LARGE($D106:$R106,1),$D106:R106,0))),IF(LARGE($D106:$R106,1)=LARGE($D106:$R106,2),"同率複数","マツココ")))</f>
        <v>店舗無し</v>
      </c>
      <c r="AA106" s="117"/>
    </row>
    <row r="107" spans="1:34" x14ac:dyDescent="0.25">
      <c r="A107" s="30" t="s">
        <v>879</v>
      </c>
      <c r="B107" s="127" t="s">
        <v>918</v>
      </c>
      <c r="C107" s="29" t="s">
        <v>918</v>
      </c>
      <c r="D107" s="103">
        <v>0</v>
      </c>
      <c r="E107" s="104"/>
      <c r="F107" s="30"/>
      <c r="G107" s="105"/>
      <c r="I107" s="107"/>
      <c r="J107" s="108"/>
      <c r="K107" s="109"/>
      <c r="L107" s="110"/>
      <c r="M107" s="111"/>
      <c r="N107" s="112"/>
      <c r="O107" s="113">
        <v>0</v>
      </c>
      <c r="P107" s="118"/>
      <c r="Q107" s="52"/>
      <c r="R107" s="115">
        <f t="shared" si="13"/>
        <v>0</v>
      </c>
      <c r="T107" s="30">
        <f t="shared" si="14"/>
        <v>0</v>
      </c>
      <c r="U107" s="30">
        <v>1420</v>
      </c>
      <c r="V107" s="53" t="str">
        <f t="shared" si="15"/>
        <v>★</v>
      </c>
      <c r="W107" s="53"/>
      <c r="X107" s="117" t="str">
        <f>IF(T107=0,"店舗無し",IF(LARGE($D107:$P107,1)=LARGE($D107:$P107,2),"同率複数",INDEX($D$2:$P$2,MATCH(LARGE($D107:$P107,1),$D107:P107,0))))</f>
        <v>店舗無し</v>
      </c>
      <c r="Y107" s="117"/>
      <c r="Z107" s="117" t="str">
        <f>IF($T107=0,"店舗無し",IF(AND(LARGE($D107:$R107,1)&lt;&gt;$I107,LARGE($D107:$R107,1)&lt;&gt;$G107),IF(LARGE($D107:$R107,1)=LARGE($D107:$R107,2),"同率複数",INDEX($D$2:$R$2,MATCH(LARGE($D107:$R107,1),$D107:R107,0))),IF(LARGE($D107:$R107,1)=LARGE($D107:$R107,2),"同率複数","マツココ")))</f>
        <v>店舗無し</v>
      </c>
      <c r="AA107" s="117"/>
    </row>
    <row r="108" spans="1:34" x14ac:dyDescent="0.25">
      <c r="A108" s="30" t="s">
        <v>879</v>
      </c>
      <c r="B108" s="127" t="s">
        <v>918</v>
      </c>
      <c r="C108" s="29" t="s">
        <v>919</v>
      </c>
      <c r="D108" s="103">
        <v>0</v>
      </c>
      <c r="E108" s="104"/>
      <c r="F108" s="30"/>
      <c r="G108" s="105"/>
      <c r="I108" s="107"/>
      <c r="J108" s="108"/>
      <c r="K108" s="109"/>
      <c r="L108" s="110"/>
      <c r="M108" s="111"/>
      <c r="N108" s="112"/>
      <c r="O108" s="113">
        <v>0</v>
      </c>
      <c r="P108" s="118"/>
      <c r="Q108" s="52"/>
      <c r="R108" s="115">
        <f t="shared" si="13"/>
        <v>0</v>
      </c>
      <c r="T108" s="30">
        <f t="shared" si="14"/>
        <v>0</v>
      </c>
      <c r="U108" s="30">
        <v>209</v>
      </c>
      <c r="V108" s="53" t="str">
        <f t="shared" si="15"/>
        <v>★</v>
      </c>
      <c r="W108" s="53"/>
      <c r="X108" s="117" t="str">
        <f>IF(T108=0,"店舗無し",IF(LARGE($D108:$P108,1)=LARGE($D108:$P108,2),"同率複数",INDEX($D$2:$P$2,MATCH(LARGE($D108:$P108,1),$D108:P108,0))))</f>
        <v>店舗無し</v>
      </c>
      <c r="Y108" s="117"/>
      <c r="Z108" s="117" t="str">
        <f>IF($T108=0,"店舗無し",IF(AND(LARGE($D108:$R108,1)&lt;&gt;$I108,LARGE($D108:$R108,1)&lt;&gt;$G108),IF(LARGE($D108:$R108,1)=LARGE($D108:$R108,2),"同率複数",INDEX($D$2:$R$2,MATCH(LARGE($D108:$R108,1),$D108:R108,0))),IF(LARGE($D108:$R108,1)=LARGE($D108:$R108,2),"同率複数","マツココ")))</f>
        <v>店舗無し</v>
      </c>
      <c r="AA108" s="117"/>
    </row>
    <row r="109" spans="1:34" x14ac:dyDescent="0.25"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34" x14ac:dyDescent="0.25">
      <c r="C110" s="29" t="s">
        <v>856</v>
      </c>
      <c r="D110" s="30">
        <v>18556</v>
      </c>
      <c r="E110" s="138">
        <v>18556</v>
      </c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</row>
    <row r="111" spans="1:34" x14ac:dyDescent="0.25">
      <c r="C111" s="29" t="s">
        <v>853</v>
      </c>
      <c r="D111" s="30">
        <v>17215</v>
      </c>
      <c r="E111" s="138">
        <v>17215</v>
      </c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1:34" x14ac:dyDescent="0.25">
      <c r="C112" s="29" t="s">
        <v>848</v>
      </c>
      <c r="D112" s="30">
        <v>29802</v>
      </c>
      <c r="E112" s="138">
        <v>14901</v>
      </c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3:16" x14ac:dyDescent="0.25">
      <c r="C113" s="29" t="s">
        <v>887</v>
      </c>
      <c r="D113" s="30">
        <v>13530</v>
      </c>
      <c r="E113" s="138">
        <v>13530</v>
      </c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  <row r="114" spans="3:16" x14ac:dyDescent="0.25">
      <c r="C114" s="29" t="s">
        <v>699</v>
      </c>
      <c r="D114" s="30">
        <v>36878</v>
      </c>
      <c r="E114" s="138">
        <v>12292.666666666701</v>
      </c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3:16" x14ac:dyDescent="0.25">
      <c r="C115" s="29" t="s">
        <v>865</v>
      </c>
      <c r="D115" s="30">
        <v>23969</v>
      </c>
      <c r="E115" s="138">
        <v>11984.5</v>
      </c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  <row r="116" spans="3:16" x14ac:dyDescent="0.25">
      <c r="C116" s="29" t="s">
        <v>876</v>
      </c>
      <c r="D116" s="30">
        <v>45168</v>
      </c>
      <c r="E116" s="138">
        <v>11292</v>
      </c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3:16" x14ac:dyDescent="0.25">
      <c r="C117" s="29" t="s">
        <v>6</v>
      </c>
      <c r="D117" s="30">
        <v>167640</v>
      </c>
      <c r="E117" s="138">
        <v>10477.5</v>
      </c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  <row r="118" spans="3:16" x14ac:dyDescent="0.25">
      <c r="C118" s="29" t="s">
        <v>818</v>
      </c>
      <c r="D118" s="30">
        <v>62625</v>
      </c>
      <c r="E118" s="138">
        <v>10437.5</v>
      </c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</row>
    <row r="119" spans="3:16" x14ac:dyDescent="0.25">
      <c r="C119" s="29" t="s">
        <v>893</v>
      </c>
      <c r="D119" s="30">
        <v>9852</v>
      </c>
      <c r="E119" s="138">
        <v>9852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</row>
    <row r="120" spans="3:16" x14ac:dyDescent="0.25">
      <c r="C120" s="29" t="s">
        <v>845</v>
      </c>
      <c r="D120" s="30">
        <v>66495</v>
      </c>
      <c r="E120" s="138">
        <v>9499.2857142857101</v>
      </c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</row>
    <row r="121" spans="3:16" x14ac:dyDescent="0.25">
      <c r="C121" s="29" t="s">
        <v>844</v>
      </c>
      <c r="D121" s="30">
        <v>46906</v>
      </c>
      <c r="E121" s="138">
        <v>9381.2000000000007</v>
      </c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</row>
    <row r="122" spans="3:16" x14ac:dyDescent="0.25">
      <c r="C122" s="29" t="s">
        <v>10</v>
      </c>
      <c r="D122" s="30">
        <v>147912</v>
      </c>
      <c r="E122" s="138">
        <v>9244.5</v>
      </c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</row>
    <row r="123" spans="3:16" x14ac:dyDescent="0.25">
      <c r="C123" s="29" t="s">
        <v>891</v>
      </c>
      <c r="D123" s="30">
        <v>18005</v>
      </c>
      <c r="E123" s="138">
        <v>9002.5</v>
      </c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</row>
    <row r="124" spans="3:16" x14ac:dyDescent="0.25">
      <c r="C124" s="29" t="s">
        <v>842</v>
      </c>
      <c r="D124" s="30">
        <v>80536</v>
      </c>
      <c r="E124" s="138">
        <v>8948.4444444444507</v>
      </c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</row>
    <row r="125" spans="3:16" x14ac:dyDescent="0.25">
      <c r="C125" s="29" t="s">
        <v>816</v>
      </c>
      <c r="D125" s="30">
        <v>105289</v>
      </c>
      <c r="E125" s="138">
        <v>8774.0833333333303</v>
      </c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</row>
    <row r="126" spans="3:16" x14ac:dyDescent="0.25">
      <c r="C126" s="29" t="s">
        <v>819</v>
      </c>
      <c r="D126" s="30">
        <v>209982</v>
      </c>
      <c r="E126" s="138">
        <v>8749.25</v>
      </c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</row>
    <row r="127" spans="3:16" x14ac:dyDescent="0.25">
      <c r="C127" s="29" t="s">
        <v>843</v>
      </c>
      <c r="D127" s="30">
        <v>75066</v>
      </c>
      <c r="E127" s="138">
        <v>8340.6666666666697</v>
      </c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</row>
    <row r="128" spans="3:16" x14ac:dyDescent="0.25">
      <c r="C128" s="29" t="s">
        <v>812</v>
      </c>
      <c r="D128" s="30">
        <v>148537</v>
      </c>
      <c r="E128" s="138">
        <v>8252.0555555555493</v>
      </c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</row>
    <row r="129" spans="3:16" x14ac:dyDescent="0.25">
      <c r="C129" s="29" t="s">
        <v>854</v>
      </c>
      <c r="D129" s="30">
        <v>8116</v>
      </c>
      <c r="E129" s="138">
        <v>8116</v>
      </c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</row>
    <row r="130" spans="3:16" x14ac:dyDescent="0.25">
      <c r="C130" s="29" t="s">
        <v>817</v>
      </c>
      <c r="D130" s="30">
        <v>104410</v>
      </c>
      <c r="E130" s="138">
        <v>8031.5384615384601</v>
      </c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</row>
    <row r="131" spans="3:16" x14ac:dyDescent="0.25">
      <c r="C131" s="29" t="s">
        <v>11</v>
      </c>
      <c r="D131" s="30">
        <v>140364</v>
      </c>
      <c r="E131" s="138">
        <v>7798</v>
      </c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</row>
    <row r="132" spans="3:16" x14ac:dyDescent="0.25">
      <c r="C132" s="29" t="s">
        <v>829</v>
      </c>
      <c r="D132" s="30">
        <v>131650</v>
      </c>
      <c r="E132" s="138">
        <v>7744.1176470588198</v>
      </c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</row>
    <row r="133" spans="3:16" x14ac:dyDescent="0.25">
      <c r="C133" s="29" t="s">
        <v>821</v>
      </c>
      <c r="D133" s="30">
        <v>154460</v>
      </c>
      <c r="E133" s="138">
        <v>7723</v>
      </c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</row>
    <row r="134" spans="3:16" x14ac:dyDescent="0.25">
      <c r="C134" s="29" t="s">
        <v>838</v>
      </c>
      <c r="D134" s="30">
        <v>23163</v>
      </c>
      <c r="E134" s="138">
        <v>7721</v>
      </c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</row>
    <row r="135" spans="3:16" x14ac:dyDescent="0.25">
      <c r="C135" s="29" t="s">
        <v>837</v>
      </c>
      <c r="D135" s="30">
        <v>100270</v>
      </c>
      <c r="E135" s="138">
        <v>7713.0769230769201</v>
      </c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</row>
    <row r="136" spans="3:16" x14ac:dyDescent="0.25">
      <c r="C136" s="29" t="s">
        <v>826</v>
      </c>
      <c r="D136" s="30">
        <v>273711</v>
      </c>
      <c r="E136" s="138">
        <v>7603.0833333333303</v>
      </c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</row>
    <row r="137" spans="3:16" x14ac:dyDescent="0.25">
      <c r="C137" s="29" t="s">
        <v>890</v>
      </c>
      <c r="D137" s="30">
        <v>351101</v>
      </c>
      <c r="E137" s="138">
        <v>7470.2340425531902</v>
      </c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</row>
    <row r="138" spans="3:16" x14ac:dyDescent="0.25">
      <c r="C138" s="29" t="s">
        <v>911</v>
      </c>
      <c r="D138" s="30">
        <v>22402</v>
      </c>
      <c r="E138" s="138">
        <v>7467.3333333333303</v>
      </c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</row>
    <row r="139" spans="3:16" x14ac:dyDescent="0.25">
      <c r="C139" s="29" t="s">
        <v>833</v>
      </c>
      <c r="D139" s="30">
        <v>72583</v>
      </c>
      <c r="E139" s="138">
        <v>7258.3</v>
      </c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3:16" x14ac:dyDescent="0.25">
      <c r="C140" s="29" t="s">
        <v>886</v>
      </c>
      <c r="D140" s="30">
        <v>21664</v>
      </c>
      <c r="E140" s="138">
        <v>7221.3333333333303</v>
      </c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3:16" x14ac:dyDescent="0.25">
      <c r="C141" s="29" t="s">
        <v>820</v>
      </c>
      <c r="D141" s="30">
        <v>151614</v>
      </c>
      <c r="E141" s="138">
        <v>7219.7142857142899</v>
      </c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3:16" x14ac:dyDescent="0.25">
      <c r="C142" s="29" t="s">
        <v>900</v>
      </c>
      <c r="D142" s="30">
        <v>21656</v>
      </c>
      <c r="E142" s="138">
        <v>7218.6666666666697</v>
      </c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3:16" x14ac:dyDescent="0.25">
      <c r="C143" s="29" t="s">
        <v>836</v>
      </c>
      <c r="D143" s="30">
        <v>143122</v>
      </c>
      <c r="E143" s="138">
        <v>7156.1</v>
      </c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3:16" x14ac:dyDescent="0.25">
      <c r="C144" s="29" t="s">
        <v>824</v>
      </c>
      <c r="D144" s="30">
        <v>153342</v>
      </c>
      <c r="E144" s="138">
        <v>6970.0909090909099</v>
      </c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3:16" x14ac:dyDescent="0.25">
      <c r="C145" s="29" t="s">
        <v>870</v>
      </c>
      <c r="D145" s="30">
        <v>20633</v>
      </c>
      <c r="E145" s="138">
        <v>6877.6666666666697</v>
      </c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</row>
    <row r="146" spans="3:16" x14ac:dyDescent="0.25">
      <c r="C146" s="29" t="s">
        <v>872</v>
      </c>
      <c r="D146" s="30">
        <v>27073</v>
      </c>
      <c r="E146" s="138">
        <v>6768.25</v>
      </c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</row>
    <row r="147" spans="3:16" x14ac:dyDescent="0.25">
      <c r="C147" s="29" t="s">
        <v>880</v>
      </c>
      <c r="D147" s="30">
        <v>364856</v>
      </c>
      <c r="E147" s="138">
        <v>6756.5925925925903</v>
      </c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</row>
    <row r="148" spans="3:16" x14ac:dyDescent="0.25">
      <c r="C148" s="29" t="s">
        <v>897</v>
      </c>
      <c r="D148" s="30">
        <v>158824</v>
      </c>
      <c r="E148" s="138">
        <v>6617.6666666666697</v>
      </c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</row>
    <row r="149" spans="3:16" x14ac:dyDescent="0.25">
      <c r="C149" s="29" t="s">
        <v>901</v>
      </c>
      <c r="D149" s="30">
        <v>12987</v>
      </c>
      <c r="E149" s="138">
        <v>6493.5</v>
      </c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</row>
    <row r="150" spans="3:16" x14ac:dyDescent="0.25">
      <c r="C150" s="29" t="s">
        <v>827</v>
      </c>
      <c r="D150" s="30">
        <v>57956</v>
      </c>
      <c r="E150" s="138">
        <v>6439.5555555555602</v>
      </c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</row>
    <row r="151" spans="3:16" x14ac:dyDescent="0.25">
      <c r="C151" s="29" t="s">
        <v>881</v>
      </c>
      <c r="D151" s="30">
        <v>336583</v>
      </c>
      <c r="E151" s="138">
        <v>6350.6226415094297</v>
      </c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</row>
    <row r="152" spans="3:16" x14ac:dyDescent="0.25">
      <c r="C152" s="29" t="s">
        <v>889</v>
      </c>
      <c r="D152" s="30">
        <v>132054</v>
      </c>
      <c r="E152" s="138">
        <v>6288.2857142857101</v>
      </c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</row>
    <row r="153" spans="3:16" x14ac:dyDescent="0.25">
      <c r="C153" s="29" t="s">
        <v>906</v>
      </c>
      <c r="D153" s="30">
        <v>62587</v>
      </c>
      <c r="E153" s="138">
        <v>6258.7</v>
      </c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</row>
    <row r="154" spans="3:16" x14ac:dyDescent="0.25">
      <c r="C154" s="29" t="s">
        <v>831</v>
      </c>
      <c r="D154" s="30">
        <v>287623</v>
      </c>
      <c r="E154" s="138">
        <v>6252.6739130434798</v>
      </c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</row>
    <row r="155" spans="3:16" x14ac:dyDescent="0.25">
      <c r="C155" s="29" t="s">
        <v>840</v>
      </c>
      <c r="D155" s="30">
        <v>99921</v>
      </c>
      <c r="E155" s="138">
        <v>6245.0625</v>
      </c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</row>
    <row r="156" spans="3:16" x14ac:dyDescent="0.25">
      <c r="C156" s="29" t="s">
        <v>830</v>
      </c>
      <c r="D156" s="30">
        <v>110837</v>
      </c>
      <c r="E156" s="138">
        <v>6157.6111111111104</v>
      </c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</row>
    <row r="157" spans="3:16" x14ac:dyDescent="0.25">
      <c r="C157" s="29" t="s">
        <v>835</v>
      </c>
      <c r="D157" s="30">
        <v>97923</v>
      </c>
      <c r="E157" s="138">
        <v>6120.1875</v>
      </c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</row>
    <row r="158" spans="3:16" x14ac:dyDescent="0.25">
      <c r="C158" s="29" t="s">
        <v>862</v>
      </c>
      <c r="D158" s="30">
        <v>36575</v>
      </c>
      <c r="E158" s="138">
        <v>6095.8333333333303</v>
      </c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</row>
    <row r="159" spans="3:16" x14ac:dyDescent="0.25">
      <c r="C159" s="29" t="s">
        <v>858</v>
      </c>
      <c r="D159" s="30">
        <v>42337</v>
      </c>
      <c r="E159" s="138">
        <v>6048.1428571428596</v>
      </c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</row>
    <row r="160" spans="3:16" x14ac:dyDescent="0.25">
      <c r="C160" s="29" t="s">
        <v>913</v>
      </c>
      <c r="D160" s="30">
        <v>47684</v>
      </c>
      <c r="E160" s="138">
        <v>5960.5</v>
      </c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</row>
    <row r="161" spans="3:16" x14ac:dyDescent="0.25">
      <c r="C161" s="29" t="s">
        <v>832</v>
      </c>
      <c r="D161" s="30">
        <v>65422</v>
      </c>
      <c r="E161" s="138">
        <v>5947.4545454545496</v>
      </c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</row>
    <row r="162" spans="3:16" x14ac:dyDescent="0.25">
      <c r="C162" s="29" t="s">
        <v>898</v>
      </c>
      <c r="D162" s="30">
        <v>100805</v>
      </c>
      <c r="E162" s="138">
        <v>5929.7058823529396</v>
      </c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</row>
    <row r="163" spans="3:16" x14ac:dyDescent="0.25">
      <c r="C163" s="29" t="s">
        <v>823</v>
      </c>
      <c r="D163" s="30">
        <v>153103</v>
      </c>
      <c r="E163" s="138">
        <v>5888.5769230769201</v>
      </c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</row>
    <row r="164" spans="3:16" x14ac:dyDescent="0.25">
      <c r="C164" s="29" t="s">
        <v>877</v>
      </c>
      <c r="D164" s="30">
        <v>23250</v>
      </c>
      <c r="E164" s="138">
        <v>5812.5</v>
      </c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</row>
    <row r="165" spans="3:16" x14ac:dyDescent="0.25">
      <c r="C165" s="29" t="s">
        <v>822</v>
      </c>
      <c r="D165" s="30">
        <v>206864</v>
      </c>
      <c r="E165" s="138">
        <v>5746.2222222222199</v>
      </c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</row>
    <row r="166" spans="3:16" x14ac:dyDescent="0.25">
      <c r="C166" s="29" t="s">
        <v>888</v>
      </c>
      <c r="D166" s="30">
        <v>67814</v>
      </c>
      <c r="E166" s="138">
        <v>5651.1666666666697</v>
      </c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</row>
    <row r="167" spans="3:16" x14ac:dyDescent="0.25">
      <c r="C167" s="29" t="s">
        <v>851</v>
      </c>
      <c r="D167" s="30">
        <v>22457</v>
      </c>
      <c r="E167" s="138">
        <v>5614.25</v>
      </c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</row>
    <row r="168" spans="3:16" x14ac:dyDescent="0.25">
      <c r="C168" s="29" t="s">
        <v>864</v>
      </c>
      <c r="D168" s="30">
        <v>22436</v>
      </c>
      <c r="E168" s="138">
        <v>5609</v>
      </c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</row>
    <row r="169" spans="3:16" x14ac:dyDescent="0.25">
      <c r="C169" s="29" t="s">
        <v>861</v>
      </c>
      <c r="D169" s="30">
        <v>5604</v>
      </c>
      <c r="E169" s="138">
        <v>5604</v>
      </c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</row>
    <row r="170" spans="3:16" x14ac:dyDescent="0.25">
      <c r="C170" s="29" t="s">
        <v>914</v>
      </c>
      <c r="D170" s="30">
        <v>33408</v>
      </c>
      <c r="E170" s="138">
        <v>5568</v>
      </c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</row>
    <row r="171" spans="3:16" x14ac:dyDescent="0.25">
      <c r="C171" s="29" t="s">
        <v>859</v>
      </c>
      <c r="D171" s="30">
        <v>33391</v>
      </c>
      <c r="E171" s="138">
        <v>5565.1666666666697</v>
      </c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</row>
    <row r="172" spans="3:16" x14ac:dyDescent="0.25">
      <c r="C172" s="29" t="s">
        <v>885</v>
      </c>
      <c r="D172" s="30">
        <v>16255</v>
      </c>
      <c r="E172" s="138">
        <v>5418.3333333333303</v>
      </c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</row>
    <row r="173" spans="3:16" x14ac:dyDescent="0.25">
      <c r="C173" s="29" t="s">
        <v>846</v>
      </c>
      <c r="D173" s="30">
        <v>70188</v>
      </c>
      <c r="E173" s="138">
        <v>5399.0769230769201</v>
      </c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</row>
    <row r="174" spans="3:16" x14ac:dyDescent="0.25">
      <c r="C174" s="29" t="s">
        <v>841</v>
      </c>
      <c r="D174" s="30">
        <v>75273</v>
      </c>
      <c r="E174" s="138">
        <v>5376.6428571428596</v>
      </c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</row>
    <row r="175" spans="3:16" x14ac:dyDescent="0.25">
      <c r="C175" s="29" t="s">
        <v>871</v>
      </c>
      <c r="D175" s="30">
        <v>31728</v>
      </c>
      <c r="E175" s="138">
        <v>5288</v>
      </c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</row>
    <row r="176" spans="3:16" x14ac:dyDescent="0.25">
      <c r="C176" s="29" t="s">
        <v>873</v>
      </c>
      <c r="D176" s="30">
        <v>36240</v>
      </c>
      <c r="E176" s="138">
        <v>5177.1428571428596</v>
      </c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</row>
    <row r="177" spans="3:16" x14ac:dyDescent="0.25">
      <c r="C177" s="29" t="s">
        <v>828</v>
      </c>
      <c r="D177" s="30">
        <v>31059</v>
      </c>
      <c r="E177" s="138">
        <v>5176.5</v>
      </c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</row>
    <row r="178" spans="3:16" x14ac:dyDescent="0.25">
      <c r="C178" s="29" t="s">
        <v>903</v>
      </c>
      <c r="D178" s="30">
        <v>36022</v>
      </c>
      <c r="E178" s="138">
        <v>5146</v>
      </c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</row>
    <row r="179" spans="3:16" x14ac:dyDescent="0.25">
      <c r="C179" s="29" t="s">
        <v>834</v>
      </c>
      <c r="D179" s="30">
        <v>50183</v>
      </c>
      <c r="E179" s="138">
        <v>5018.3</v>
      </c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</row>
    <row r="180" spans="3:16" x14ac:dyDescent="0.25">
      <c r="C180" s="29" t="s">
        <v>878</v>
      </c>
      <c r="D180" s="30">
        <v>39993</v>
      </c>
      <c r="E180" s="138">
        <v>4999.125</v>
      </c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</row>
    <row r="181" spans="3:16" x14ac:dyDescent="0.25">
      <c r="C181" s="29" t="s">
        <v>868</v>
      </c>
      <c r="D181" s="30">
        <v>43306</v>
      </c>
      <c r="E181" s="138">
        <v>4811.7777777777801</v>
      </c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</row>
    <row r="182" spans="3:16" x14ac:dyDescent="0.25">
      <c r="C182" s="29" t="s">
        <v>875</v>
      </c>
      <c r="D182" s="30">
        <v>24028</v>
      </c>
      <c r="E182" s="138">
        <v>4805.6000000000004</v>
      </c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</row>
    <row r="183" spans="3:16" x14ac:dyDescent="0.25">
      <c r="C183" s="29" t="s">
        <v>904</v>
      </c>
      <c r="D183" s="30">
        <v>14355</v>
      </c>
      <c r="E183" s="138">
        <v>4785</v>
      </c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</row>
    <row r="184" spans="3:16" x14ac:dyDescent="0.25">
      <c r="C184" s="29" t="s">
        <v>855</v>
      </c>
      <c r="D184" s="30">
        <v>19122</v>
      </c>
      <c r="E184" s="138">
        <v>4780.5</v>
      </c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</row>
    <row r="185" spans="3:16" x14ac:dyDescent="0.25">
      <c r="C185" s="29" t="s">
        <v>909</v>
      </c>
      <c r="D185" s="30">
        <v>36981</v>
      </c>
      <c r="E185" s="138">
        <v>4622.625</v>
      </c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</row>
    <row r="186" spans="3:16" x14ac:dyDescent="0.25">
      <c r="C186" s="29" t="s">
        <v>902</v>
      </c>
      <c r="D186" s="30">
        <v>82108</v>
      </c>
      <c r="E186" s="138">
        <v>4561.5555555555602</v>
      </c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</row>
    <row r="187" spans="3:16" x14ac:dyDescent="0.25">
      <c r="C187" s="29" t="s">
        <v>7</v>
      </c>
      <c r="D187" s="30">
        <v>65791</v>
      </c>
      <c r="E187" s="138">
        <v>4386.0666666666702</v>
      </c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</row>
    <row r="188" spans="3:16" x14ac:dyDescent="0.25">
      <c r="C188" s="29" t="s">
        <v>814</v>
      </c>
      <c r="D188" s="30">
        <v>134955</v>
      </c>
      <c r="E188" s="138">
        <v>4353.3870967741896</v>
      </c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</row>
    <row r="189" spans="3:16" x14ac:dyDescent="0.25">
      <c r="C189" s="29" t="s">
        <v>171</v>
      </c>
      <c r="D189" s="30">
        <v>26083</v>
      </c>
      <c r="E189" s="138">
        <v>4347.1666666666697</v>
      </c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</row>
    <row r="190" spans="3:16" x14ac:dyDescent="0.25">
      <c r="C190" s="29" t="s">
        <v>869</v>
      </c>
      <c r="D190" s="30">
        <v>13001</v>
      </c>
      <c r="E190" s="138">
        <v>4333.6666666666697</v>
      </c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</row>
    <row r="191" spans="3:16" x14ac:dyDescent="0.25">
      <c r="C191" s="29" t="s">
        <v>899</v>
      </c>
      <c r="D191" s="30">
        <v>24340</v>
      </c>
      <c r="E191" s="138">
        <v>4056.6666666666702</v>
      </c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</row>
    <row r="192" spans="3:16" x14ac:dyDescent="0.25">
      <c r="C192" s="29" t="s">
        <v>907</v>
      </c>
      <c r="D192" s="30">
        <v>38127</v>
      </c>
      <c r="E192" s="138">
        <v>3812.7</v>
      </c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</row>
    <row r="193" spans="3:16" x14ac:dyDescent="0.25">
      <c r="C193" s="29" t="s">
        <v>883</v>
      </c>
      <c r="D193" s="30">
        <v>117327</v>
      </c>
      <c r="E193" s="138">
        <v>3555.3636363636401</v>
      </c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</row>
    <row r="194" spans="3:16" x14ac:dyDescent="0.25">
      <c r="C194" s="29" t="s">
        <v>866</v>
      </c>
      <c r="D194" s="30">
        <v>35916</v>
      </c>
      <c r="E194" s="138">
        <v>3265.0909090909099</v>
      </c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</row>
    <row r="195" spans="3:16" x14ac:dyDescent="0.25">
      <c r="C195" s="29" t="s">
        <v>910</v>
      </c>
      <c r="D195" s="30">
        <v>6151</v>
      </c>
      <c r="E195" s="138">
        <v>3075.5</v>
      </c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</row>
    <row r="196" spans="3:16" x14ac:dyDescent="0.25">
      <c r="C196" s="29" t="s">
        <v>815</v>
      </c>
      <c r="D196" s="30">
        <v>64669</v>
      </c>
      <c r="E196" s="138">
        <v>1658.17948717949</v>
      </c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</row>
    <row r="197" spans="3:16" x14ac:dyDescent="0.25">
      <c r="C197" s="29" t="s">
        <v>839</v>
      </c>
      <c r="D197" s="30">
        <v>13505</v>
      </c>
      <c r="E197" s="139">
        <v>13505</v>
      </c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</row>
    <row r="198" spans="3:16" x14ac:dyDescent="0.25">
      <c r="C198" s="29" t="s">
        <v>882</v>
      </c>
      <c r="D198" s="30">
        <v>9414</v>
      </c>
      <c r="E198" s="139">
        <v>9414</v>
      </c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</row>
    <row r="199" spans="3:16" x14ac:dyDescent="0.25">
      <c r="C199" s="29" t="s">
        <v>849</v>
      </c>
      <c r="D199" s="30">
        <v>8327</v>
      </c>
      <c r="E199" s="139">
        <v>8327</v>
      </c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</row>
    <row r="200" spans="3:16" x14ac:dyDescent="0.25">
      <c r="C200" s="29" t="s">
        <v>884</v>
      </c>
      <c r="D200" s="30">
        <v>7922</v>
      </c>
      <c r="E200" s="139">
        <v>7922</v>
      </c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</row>
    <row r="201" spans="3:16" x14ac:dyDescent="0.25">
      <c r="C201" s="29" t="s">
        <v>894</v>
      </c>
      <c r="D201" s="30">
        <v>5349</v>
      </c>
      <c r="E201" s="139">
        <v>5349</v>
      </c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</row>
    <row r="202" spans="3:16" x14ac:dyDescent="0.25">
      <c r="C202" s="29" t="s">
        <v>915</v>
      </c>
      <c r="D202" s="30">
        <v>5305</v>
      </c>
      <c r="E202" s="139">
        <v>5305</v>
      </c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</row>
    <row r="203" spans="3:16" x14ac:dyDescent="0.25">
      <c r="C203" s="29" t="s">
        <v>850</v>
      </c>
      <c r="D203" s="30">
        <v>5011</v>
      </c>
      <c r="E203" s="139">
        <v>5011</v>
      </c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</row>
    <row r="204" spans="3:16" x14ac:dyDescent="0.25">
      <c r="C204" s="29" t="s">
        <v>917</v>
      </c>
      <c r="D204" s="30">
        <v>4717</v>
      </c>
      <c r="E204" s="139">
        <v>4717</v>
      </c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</row>
    <row r="205" spans="3:16" x14ac:dyDescent="0.25">
      <c r="C205" s="29" t="s">
        <v>874</v>
      </c>
      <c r="D205" s="30">
        <v>4525</v>
      </c>
      <c r="E205" s="139">
        <v>4525</v>
      </c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</row>
    <row r="206" spans="3:16" x14ac:dyDescent="0.25">
      <c r="C206" s="29" t="s">
        <v>892</v>
      </c>
      <c r="D206" s="30">
        <v>4302</v>
      </c>
      <c r="E206" s="139">
        <v>4302</v>
      </c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</row>
    <row r="207" spans="3:16" x14ac:dyDescent="0.25">
      <c r="C207" s="29" t="s">
        <v>895</v>
      </c>
      <c r="D207" s="30">
        <v>3504</v>
      </c>
      <c r="E207" s="139">
        <v>3504</v>
      </c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</row>
    <row r="208" spans="3:16" x14ac:dyDescent="0.25">
      <c r="C208" s="29" t="s">
        <v>905</v>
      </c>
      <c r="D208" s="30">
        <v>3226</v>
      </c>
      <c r="E208" s="139">
        <v>3226</v>
      </c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</row>
    <row r="209" spans="3:16" x14ac:dyDescent="0.25">
      <c r="C209" s="29" t="s">
        <v>896</v>
      </c>
      <c r="D209" s="30">
        <v>3111</v>
      </c>
      <c r="E209" s="139">
        <v>3111</v>
      </c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</row>
    <row r="210" spans="3:16" x14ac:dyDescent="0.25">
      <c r="C210" s="29" t="s">
        <v>916</v>
      </c>
      <c r="D210" s="30">
        <v>1654</v>
      </c>
      <c r="E210" s="139">
        <v>1654</v>
      </c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</row>
    <row r="211" spans="3:16" x14ac:dyDescent="0.25">
      <c r="C211" s="29" t="s">
        <v>918</v>
      </c>
      <c r="D211" s="30">
        <v>1420</v>
      </c>
      <c r="E211" s="139">
        <v>1420</v>
      </c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</row>
    <row r="212" spans="3:16" x14ac:dyDescent="0.25">
      <c r="C212" s="29" t="s">
        <v>919</v>
      </c>
      <c r="D212" s="30">
        <v>209</v>
      </c>
      <c r="E212" s="139">
        <v>209</v>
      </c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</row>
    <row r="213" spans="3:16" x14ac:dyDescent="0.25"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</row>
    <row r="214" spans="3:16" x14ac:dyDescent="0.25"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</row>
    <row r="215" spans="3:16" x14ac:dyDescent="0.25"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</row>
  </sheetData>
  <mergeCells count="10">
    <mergeCell ref="AG97:AG99"/>
    <mergeCell ref="AH97:AH99"/>
    <mergeCell ref="AG100:AG101"/>
    <mergeCell ref="AH100:AH101"/>
    <mergeCell ref="AG88:AG89"/>
    <mergeCell ref="AH88:AH89"/>
    <mergeCell ref="AG90:AG91"/>
    <mergeCell ref="AH90:AH91"/>
    <mergeCell ref="AG92:AG95"/>
    <mergeCell ref="AH92:AH95"/>
  </mergeCells>
  <phoneticPr fontId="5"/>
  <conditionalFormatting sqref="X4:X108">
    <cfRule type="cellIs" dxfId="15" priority="4" stopIfTrue="1" operator="equal">
      <formula>"ゲンキー"</formula>
    </cfRule>
  </conditionalFormatting>
  <conditionalFormatting sqref="X4:X108">
    <cfRule type="cellIs" dxfId="14" priority="3" stopIfTrue="1" operator="equal">
      <formula>"ゲンスギ"</formula>
    </cfRule>
  </conditionalFormatting>
  <conditionalFormatting sqref="Z4:Z108">
    <cfRule type="cellIs" dxfId="13" priority="10" stopIfTrue="1" operator="equal">
      <formula>"マツココ"</formula>
    </cfRule>
  </conditionalFormatting>
  <conditionalFormatting sqref="X4:X108">
    <cfRule type="cellIs" dxfId="12" priority="5" stopIfTrue="1" operator="equal">
      <formula>"杉山薬品"</formula>
    </cfRule>
  </conditionalFormatting>
  <conditionalFormatting sqref="Z4:Z108">
    <cfRule type="cellIs" dxfId="11" priority="8" stopIfTrue="1" operator="equal">
      <formula>"店舗無し"</formula>
    </cfRule>
  </conditionalFormatting>
  <conditionalFormatting sqref="X4:X108">
    <cfRule type="cellIs" dxfId="10" priority="1" stopIfTrue="1" operator="equal">
      <formula>"店舗無し"</formula>
    </cfRule>
  </conditionalFormatting>
  <conditionalFormatting sqref="Y4:Y108">
    <cfRule type="cellIs" dxfId="9" priority="6" stopIfTrue="1" operator="equal">
      <formula>"店舗無し"</formula>
    </cfRule>
  </conditionalFormatting>
  <conditionalFormatting sqref="Z4:Z108">
    <cfRule type="cellIs" dxfId="8" priority="9" stopIfTrue="1" operator="equal">
      <formula>"同率複数"</formula>
    </cfRule>
  </conditionalFormatting>
  <conditionalFormatting sqref="X4:X108">
    <cfRule type="cellIs" dxfId="7" priority="2" stopIfTrue="1" operator="equal">
      <formula>"同率複数"</formula>
    </cfRule>
  </conditionalFormatting>
  <conditionalFormatting sqref="Y4:Y108">
    <cfRule type="cellIs" dxfId="6" priority="7" stopIfTrue="1" operator="equal">
      <formula>"同率複数"</formula>
    </cfRule>
  </conditionalFormatting>
  <pageMargins left="0" right="0" top="0.39370078740157477" bottom="0.39370078740157477" header="0" footer="0"/>
  <headerFooter>
    <oddHeader>&amp;C&amp;A</oddHeader>
    <oddFooter>&amp;Cページ &amp;P</oddFooter>
  </headerFooter>
  <ignoredErrors>
    <ignoredError sqref="AC4:AP6" formulaRange="1"/>
  </ignoredErrors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8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3" sqref="F33"/>
    </sheetView>
  </sheetViews>
  <sheetFormatPr defaultRowHeight="14.4" x14ac:dyDescent="0.25"/>
  <cols>
    <col min="1" max="1" width="10.69921875" style="127" customWidth="1"/>
    <col min="2" max="2" width="10.69921875" style="29" customWidth="1"/>
    <col min="3" max="3" width="12.3984375" style="141" customWidth="1"/>
    <col min="4" max="4" width="13" style="107" customWidth="1"/>
    <col min="5" max="5" width="14.59765625" style="143" customWidth="1"/>
    <col min="6" max="6" width="10.69921875" style="144" customWidth="1"/>
    <col min="7" max="7" width="10.69921875" style="109" customWidth="1"/>
    <col min="8" max="8" width="12.5" style="109" customWidth="1"/>
    <col min="9" max="9" width="14.296875" style="150" customWidth="1"/>
    <col min="10" max="13" width="10.69921875" style="147" customWidth="1"/>
    <col min="14" max="14" width="10.69921875" style="30" customWidth="1"/>
    <col min="15" max="20" width="10.69921875" style="147" customWidth="1"/>
    <col min="21" max="21" width="10.69921875" style="149" customWidth="1"/>
    <col min="22" max="25" width="10.69921875" style="147" customWidth="1"/>
    <col min="26" max="26" width="10.69921875" style="149" customWidth="1"/>
    <col min="27" max="1024" width="10.69921875" style="147" customWidth="1"/>
  </cols>
  <sheetData>
    <row r="1" spans="1:26" x14ac:dyDescent="0.25">
      <c r="A1" s="146"/>
      <c r="B1" s="146"/>
      <c r="C1" s="30"/>
      <c r="D1" s="30" t="s">
        <v>675</v>
      </c>
      <c r="E1" s="30" t="s">
        <v>676</v>
      </c>
      <c r="F1" s="30"/>
      <c r="G1" s="30"/>
      <c r="H1" s="30"/>
      <c r="I1" s="30"/>
      <c r="N1" s="148"/>
    </row>
    <row r="2" spans="1:26" x14ac:dyDescent="0.25">
      <c r="A2" s="127" t="s">
        <v>20</v>
      </c>
      <c r="B2" s="29" t="s">
        <v>21</v>
      </c>
      <c r="C2" s="141" t="s">
        <v>347</v>
      </c>
      <c r="D2" s="107" t="s">
        <v>28</v>
      </c>
      <c r="E2" s="143" t="s">
        <v>677</v>
      </c>
      <c r="F2" s="144" t="s">
        <v>678</v>
      </c>
      <c r="G2" s="109" t="s">
        <v>2</v>
      </c>
      <c r="H2" s="109" t="s">
        <v>920</v>
      </c>
      <c r="I2" s="150" t="s">
        <v>189</v>
      </c>
      <c r="J2" s="147" t="s">
        <v>921</v>
      </c>
      <c r="K2" s="147" t="s">
        <v>922</v>
      </c>
      <c r="L2" s="147" t="s">
        <v>923</v>
      </c>
      <c r="N2" s="30" t="s">
        <v>31</v>
      </c>
      <c r="P2" s="147" t="s">
        <v>32</v>
      </c>
      <c r="Q2" s="147" t="s">
        <v>351</v>
      </c>
    </row>
    <row r="3" spans="1:26" x14ac:dyDescent="0.25">
      <c r="C3" s="151"/>
    </row>
    <row r="4" spans="1:26" x14ac:dyDescent="0.25">
      <c r="B4" s="29" t="s">
        <v>924</v>
      </c>
      <c r="C4" s="151">
        <f t="shared" ref="C4:L4" si="0">SUM(C6:C84)</f>
        <v>43</v>
      </c>
      <c r="D4" s="107">
        <f t="shared" si="0"/>
        <v>23</v>
      </c>
      <c r="E4" s="143">
        <f t="shared" si="0"/>
        <v>5</v>
      </c>
      <c r="F4" s="144">
        <f t="shared" si="0"/>
        <v>29</v>
      </c>
      <c r="G4" s="109">
        <f t="shared" si="0"/>
        <v>6</v>
      </c>
      <c r="H4" s="109">
        <f t="shared" si="0"/>
        <v>22</v>
      </c>
      <c r="I4" s="150">
        <f t="shared" si="0"/>
        <v>18</v>
      </c>
      <c r="J4" s="147">
        <f t="shared" si="0"/>
        <v>1</v>
      </c>
      <c r="K4" s="147">
        <f t="shared" si="0"/>
        <v>2</v>
      </c>
      <c r="L4" s="147">
        <f t="shared" si="0"/>
        <v>1</v>
      </c>
      <c r="N4" s="30">
        <f>SUM($C4:L4)</f>
        <v>150</v>
      </c>
      <c r="P4" s="147">
        <v>1516523</v>
      </c>
      <c r="Q4" s="31">
        <f t="shared" ref="Q4:Q35" si="1">IF(N4=0,0,SUM(P4/N4))</f>
        <v>10110.153333333334</v>
      </c>
    </row>
    <row r="5" spans="1:26" x14ac:dyDescent="0.25">
      <c r="C5" s="151"/>
      <c r="N5" s="30">
        <f>SUM($C5:L5)</f>
        <v>0</v>
      </c>
      <c r="Q5" s="31">
        <f t="shared" si="1"/>
        <v>0</v>
      </c>
      <c r="T5" s="147" t="s">
        <v>925</v>
      </c>
    </row>
    <row r="6" spans="1:26" s="160" customFormat="1" x14ac:dyDescent="0.25">
      <c r="A6" s="152" t="s">
        <v>926</v>
      </c>
      <c r="B6" s="153" t="s">
        <v>926</v>
      </c>
      <c r="C6" s="154">
        <v>6</v>
      </c>
      <c r="D6" s="155">
        <v>6</v>
      </c>
      <c r="E6" s="156">
        <v>3</v>
      </c>
      <c r="F6" s="157">
        <v>4</v>
      </c>
      <c r="G6" s="158">
        <v>4</v>
      </c>
      <c r="H6" s="158">
        <v>7</v>
      </c>
      <c r="I6" s="159">
        <v>9</v>
      </c>
      <c r="J6" s="160">
        <v>1</v>
      </c>
      <c r="N6" s="161">
        <f>SUM($C6:L6)</f>
        <v>40</v>
      </c>
      <c r="P6" s="160">
        <v>423167</v>
      </c>
      <c r="Q6" s="31">
        <f t="shared" si="1"/>
        <v>10579.174999999999</v>
      </c>
      <c r="R6" s="153" t="s">
        <v>926</v>
      </c>
      <c r="T6" s="160" t="s">
        <v>927</v>
      </c>
      <c r="U6" s="162">
        <f>SUM(SUM(P6:P13)/SUM(N6:N13))</f>
        <v>11193.690476190477</v>
      </c>
      <c r="W6" s="147"/>
      <c r="X6" s="153" t="s">
        <v>928</v>
      </c>
      <c r="Y6" s="160">
        <v>40356</v>
      </c>
      <c r="Z6" s="162">
        <v>20178</v>
      </c>
    </row>
    <row r="7" spans="1:26" x14ac:dyDescent="0.25">
      <c r="A7" s="127" t="s">
        <v>926</v>
      </c>
      <c r="B7" s="29" t="s">
        <v>929</v>
      </c>
      <c r="N7" s="30">
        <f>SUM($C7:L7)</f>
        <v>0</v>
      </c>
      <c r="P7" s="147">
        <v>4512</v>
      </c>
      <c r="Q7" s="31">
        <f t="shared" si="1"/>
        <v>0</v>
      </c>
      <c r="R7" s="29" t="s">
        <v>929</v>
      </c>
      <c r="X7" s="29" t="s">
        <v>930</v>
      </c>
      <c r="Y7" s="147">
        <v>17056</v>
      </c>
      <c r="Z7" s="149">
        <v>17056</v>
      </c>
    </row>
    <row r="8" spans="1:26" x14ac:dyDescent="0.25">
      <c r="A8" s="127" t="s">
        <v>926</v>
      </c>
      <c r="B8" s="29" t="s">
        <v>931</v>
      </c>
      <c r="N8" s="30">
        <f>SUM($C8:L8)</f>
        <v>0</v>
      </c>
      <c r="P8" s="147">
        <v>1035</v>
      </c>
      <c r="Q8" s="31">
        <f t="shared" si="1"/>
        <v>0</v>
      </c>
      <c r="R8" s="29" t="s">
        <v>931</v>
      </c>
      <c r="X8" s="29" t="s">
        <v>932</v>
      </c>
      <c r="Y8" s="147">
        <v>15485</v>
      </c>
      <c r="Z8" s="149">
        <v>15485</v>
      </c>
    </row>
    <row r="9" spans="1:26" x14ac:dyDescent="0.25">
      <c r="A9" s="127" t="s">
        <v>926</v>
      </c>
      <c r="B9" s="29" t="s">
        <v>400</v>
      </c>
      <c r="N9" s="30">
        <f>SUM($C9:L9)</f>
        <v>0</v>
      </c>
      <c r="P9" s="147">
        <v>900</v>
      </c>
      <c r="Q9" s="31">
        <f t="shared" si="1"/>
        <v>0</v>
      </c>
      <c r="R9" s="29" t="s">
        <v>400</v>
      </c>
      <c r="X9" s="29" t="s">
        <v>933</v>
      </c>
      <c r="Y9" s="147">
        <v>15462</v>
      </c>
      <c r="Z9" s="149">
        <v>15462</v>
      </c>
    </row>
    <row r="10" spans="1:26" x14ac:dyDescent="0.25">
      <c r="A10" s="127" t="s">
        <v>926</v>
      </c>
      <c r="B10" s="29" t="s">
        <v>934</v>
      </c>
      <c r="N10" s="30">
        <f>SUM($C10:L10)</f>
        <v>0</v>
      </c>
      <c r="P10" s="147">
        <v>8101</v>
      </c>
      <c r="Q10" s="31">
        <f t="shared" si="1"/>
        <v>0</v>
      </c>
      <c r="R10" s="29" t="s">
        <v>934</v>
      </c>
      <c r="X10" s="29" t="s">
        <v>935</v>
      </c>
      <c r="Y10" s="147">
        <v>15325</v>
      </c>
      <c r="Z10" s="149">
        <v>15325</v>
      </c>
    </row>
    <row r="11" spans="1:26" x14ac:dyDescent="0.25">
      <c r="A11" s="127" t="s">
        <v>926</v>
      </c>
      <c r="B11" s="29" t="s">
        <v>629</v>
      </c>
      <c r="N11" s="30">
        <f>SUM($C11:L11)</f>
        <v>0</v>
      </c>
      <c r="P11" s="147">
        <v>12366</v>
      </c>
      <c r="Q11" s="31">
        <f t="shared" si="1"/>
        <v>0</v>
      </c>
      <c r="R11" s="29" t="s">
        <v>629</v>
      </c>
      <c r="X11" s="153" t="s">
        <v>936</v>
      </c>
      <c r="Y11" s="160">
        <v>95182</v>
      </c>
      <c r="Z11" s="162">
        <v>13597.4285714286</v>
      </c>
    </row>
    <row r="12" spans="1:26" x14ac:dyDescent="0.25">
      <c r="A12" s="127" t="s">
        <v>926</v>
      </c>
      <c r="B12" s="29" t="s">
        <v>937</v>
      </c>
      <c r="F12" s="144">
        <v>1</v>
      </c>
      <c r="I12" s="150">
        <v>1</v>
      </c>
      <c r="N12" s="30">
        <f>SUM($C12:L12)</f>
        <v>2</v>
      </c>
      <c r="P12" s="147">
        <v>12649</v>
      </c>
      <c r="Q12" s="31">
        <f t="shared" si="1"/>
        <v>6324.5</v>
      </c>
      <c r="R12" s="29" t="s">
        <v>937</v>
      </c>
      <c r="X12" s="29" t="s">
        <v>769</v>
      </c>
      <c r="Y12" s="147">
        <v>11958</v>
      </c>
      <c r="Z12" s="149">
        <v>11958</v>
      </c>
    </row>
    <row r="13" spans="1:26" x14ac:dyDescent="0.25">
      <c r="A13" s="127" t="s">
        <v>926</v>
      </c>
      <c r="B13" s="29" t="s">
        <v>938</v>
      </c>
      <c r="N13" s="30">
        <f>SUM($C13:L13)</f>
        <v>0</v>
      </c>
      <c r="P13" s="147">
        <v>7405</v>
      </c>
      <c r="Q13" s="31">
        <f t="shared" si="1"/>
        <v>0</v>
      </c>
      <c r="R13" s="29" t="s">
        <v>938</v>
      </c>
      <c r="X13" s="29" t="s">
        <v>939</v>
      </c>
      <c r="Y13" s="147">
        <v>11571</v>
      </c>
      <c r="Z13" s="149">
        <v>11571</v>
      </c>
    </row>
    <row r="14" spans="1:26" s="160" customFormat="1" x14ac:dyDescent="0.25">
      <c r="A14" s="152" t="s">
        <v>940</v>
      </c>
      <c r="B14" s="153" t="s">
        <v>940</v>
      </c>
      <c r="C14" s="154">
        <v>5</v>
      </c>
      <c r="D14" s="155">
        <v>5</v>
      </c>
      <c r="E14" s="156">
        <v>1</v>
      </c>
      <c r="F14" s="157">
        <v>4</v>
      </c>
      <c r="G14" s="158">
        <v>0</v>
      </c>
      <c r="H14" s="158">
        <v>3</v>
      </c>
      <c r="I14" s="159">
        <v>6</v>
      </c>
      <c r="L14" s="160">
        <v>1</v>
      </c>
      <c r="N14" s="161">
        <f>SUM($C14:L14)</f>
        <v>25</v>
      </c>
      <c r="P14" s="160">
        <v>240838</v>
      </c>
      <c r="Q14" s="31">
        <f t="shared" si="1"/>
        <v>9633.52</v>
      </c>
      <c r="R14" s="153" t="s">
        <v>940</v>
      </c>
      <c r="T14" s="160" t="s">
        <v>941</v>
      </c>
      <c r="U14" s="162">
        <f>SUM(SUM(P14:P20)/SUM(N14:N20))</f>
        <v>10162.925925925925</v>
      </c>
      <c r="W14" s="147"/>
      <c r="X14" s="153" t="s">
        <v>942</v>
      </c>
      <c r="Y14" s="160">
        <v>11458</v>
      </c>
      <c r="Z14" s="162">
        <v>11458</v>
      </c>
    </row>
    <row r="15" spans="1:26" x14ac:dyDescent="0.25">
      <c r="A15" s="127" t="s">
        <v>940</v>
      </c>
      <c r="B15" s="29" t="s">
        <v>943</v>
      </c>
      <c r="N15" s="30">
        <f>SUM($C15:L15)</f>
        <v>0</v>
      </c>
      <c r="P15" s="147">
        <v>4010</v>
      </c>
      <c r="Q15" s="31">
        <f t="shared" si="1"/>
        <v>0</v>
      </c>
      <c r="R15" s="29" t="s">
        <v>943</v>
      </c>
      <c r="X15" s="153" t="s">
        <v>944</v>
      </c>
      <c r="Y15" s="160">
        <v>22082</v>
      </c>
      <c r="Z15" s="162">
        <v>11041</v>
      </c>
    </row>
    <row r="16" spans="1:26" x14ac:dyDescent="0.25">
      <c r="A16" s="127" t="s">
        <v>940</v>
      </c>
      <c r="B16" s="29" t="s">
        <v>945</v>
      </c>
      <c r="D16" s="107">
        <v>1</v>
      </c>
      <c r="N16" s="30">
        <f>SUM($C16:L16)</f>
        <v>1</v>
      </c>
      <c r="P16" s="147">
        <v>6317</v>
      </c>
      <c r="Q16" s="31">
        <f t="shared" si="1"/>
        <v>6317</v>
      </c>
      <c r="R16" s="29" t="s">
        <v>945</v>
      </c>
      <c r="X16" s="153" t="s">
        <v>926</v>
      </c>
      <c r="Y16" s="160">
        <v>423167</v>
      </c>
      <c r="Z16" s="162">
        <v>10579.174999999999</v>
      </c>
    </row>
    <row r="17" spans="1:26" x14ac:dyDescent="0.25">
      <c r="A17" s="127" t="s">
        <v>940</v>
      </c>
      <c r="B17" s="29" t="s">
        <v>946</v>
      </c>
      <c r="C17" s="141">
        <v>1</v>
      </c>
      <c r="N17" s="30">
        <f>SUM($C17:L17)</f>
        <v>1</v>
      </c>
      <c r="P17" s="147">
        <v>5548</v>
      </c>
      <c r="Q17" s="31">
        <f t="shared" si="1"/>
        <v>5548</v>
      </c>
      <c r="R17" s="29" t="s">
        <v>946</v>
      </c>
      <c r="X17" s="29" t="s">
        <v>947</v>
      </c>
      <c r="Y17" s="147">
        <v>9873</v>
      </c>
      <c r="Z17" s="149">
        <v>9873</v>
      </c>
    </row>
    <row r="18" spans="1:26" x14ac:dyDescent="0.25">
      <c r="A18" s="127" t="s">
        <v>940</v>
      </c>
      <c r="B18" s="29" t="s">
        <v>948</v>
      </c>
      <c r="N18" s="30">
        <f>SUM($C18:L18)</f>
        <v>0</v>
      </c>
      <c r="P18" s="147">
        <v>7292</v>
      </c>
      <c r="Q18" s="31">
        <f t="shared" si="1"/>
        <v>0</v>
      </c>
      <c r="R18" s="29" t="s">
        <v>948</v>
      </c>
      <c r="X18" s="153" t="s">
        <v>940</v>
      </c>
      <c r="Y18" s="160">
        <v>240838</v>
      </c>
      <c r="Z18" s="162">
        <v>9633.52</v>
      </c>
    </row>
    <row r="19" spans="1:26" x14ac:dyDescent="0.25">
      <c r="A19" s="127" t="s">
        <v>940</v>
      </c>
      <c r="B19" s="29" t="s">
        <v>949</v>
      </c>
      <c r="N19" s="30">
        <f>SUM($C19:L19)</f>
        <v>0</v>
      </c>
      <c r="P19" s="147">
        <v>6151</v>
      </c>
      <c r="Q19" s="31">
        <f t="shared" si="1"/>
        <v>0</v>
      </c>
      <c r="R19" s="29" t="s">
        <v>949</v>
      </c>
      <c r="X19" s="29" t="s">
        <v>950</v>
      </c>
      <c r="Y19" s="147">
        <v>28065</v>
      </c>
      <c r="Z19" s="149">
        <v>9355</v>
      </c>
    </row>
    <row r="20" spans="1:26" x14ac:dyDescent="0.25">
      <c r="A20" s="127" t="s">
        <v>940</v>
      </c>
      <c r="B20" s="29" t="s">
        <v>951</v>
      </c>
      <c r="N20" s="30">
        <f>SUM($C20:L20)</f>
        <v>0</v>
      </c>
      <c r="P20" s="147">
        <v>4243</v>
      </c>
      <c r="Q20" s="31">
        <f t="shared" si="1"/>
        <v>0</v>
      </c>
      <c r="R20" s="29" t="s">
        <v>951</v>
      </c>
      <c r="X20" s="29" t="s">
        <v>952</v>
      </c>
      <c r="Y20" s="147">
        <v>9001</v>
      </c>
      <c r="Z20" s="149">
        <v>9001</v>
      </c>
    </row>
    <row r="21" spans="1:26" x14ac:dyDescent="0.25">
      <c r="A21" s="127" t="s">
        <v>953</v>
      </c>
      <c r="B21" s="29" t="s">
        <v>953</v>
      </c>
      <c r="C21" s="141">
        <v>4</v>
      </c>
      <c r="F21" s="144">
        <v>1</v>
      </c>
      <c r="G21" s="109">
        <v>1</v>
      </c>
      <c r="H21" s="109">
        <v>1</v>
      </c>
      <c r="N21" s="30">
        <f>SUM($C21:L21)</f>
        <v>7</v>
      </c>
      <c r="P21" s="147">
        <v>39605</v>
      </c>
      <c r="Q21" s="31">
        <f t="shared" si="1"/>
        <v>5657.8571428571431</v>
      </c>
      <c r="R21" s="29" t="s">
        <v>953</v>
      </c>
      <c r="X21" s="29" t="s">
        <v>954</v>
      </c>
      <c r="Y21" s="147">
        <v>8272</v>
      </c>
      <c r="Z21" s="149">
        <v>8272</v>
      </c>
    </row>
    <row r="22" spans="1:26" x14ac:dyDescent="0.25">
      <c r="A22" s="127" t="s">
        <v>953</v>
      </c>
      <c r="B22" s="29" t="s">
        <v>769</v>
      </c>
      <c r="C22" s="141">
        <v>1</v>
      </c>
      <c r="N22" s="30">
        <f>SUM($C22:L22)</f>
        <v>1</v>
      </c>
      <c r="P22" s="147">
        <v>11958</v>
      </c>
      <c r="Q22" s="31">
        <f t="shared" si="1"/>
        <v>11958</v>
      </c>
      <c r="R22" s="29" t="s">
        <v>769</v>
      </c>
      <c r="X22" s="29" t="s">
        <v>955</v>
      </c>
      <c r="Y22" s="147">
        <v>8149</v>
      </c>
      <c r="Z22" s="149">
        <v>8149</v>
      </c>
    </row>
    <row r="23" spans="1:26" s="160" customFormat="1" x14ac:dyDescent="0.25">
      <c r="A23" s="152" t="s">
        <v>936</v>
      </c>
      <c r="B23" s="153" t="s">
        <v>936</v>
      </c>
      <c r="C23" s="154">
        <v>3</v>
      </c>
      <c r="D23" s="155">
        <v>0</v>
      </c>
      <c r="E23" s="156">
        <v>0</v>
      </c>
      <c r="F23" s="157">
        <v>2</v>
      </c>
      <c r="G23" s="158">
        <v>0</v>
      </c>
      <c r="H23" s="158">
        <v>1</v>
      </c>
      <c r="I23" s="159">
        <v>1</v>
      </c>
      <c r="N23" s="161">
        <f>SUM($C23:L23)</f>
        <v>7</v>
      </c>
      <c r="P23" s="160">
        <v>95182</v>
      </c>
      <c r="Q23" s="31">
        <f t="shared" si="1"/>
        <v>13597.428571428571</v>
      </c>
      <c r="R23" s="153" t="s">
        <v>936</v>
      </c>
      <c r="T23" s="160" t="s">
        <v>956</v>
      </c>
      <c r="U23" s="162">
        <f>SUM(SUM(P23:P28)/SUM(N23:N28))</f>
        <v>14429.9</v>
      </c>
      <c r="W23" s="147"/>
      <c r="X23" s="29" t="s">
        <v>957</v>
      </c>
      <c r="Y23" s="147">
        <v>7725</v>
      </c>
      <c r="Z23" s="149">
        <v>7725</v>
      </c>
    </row>
    <row r="24" spans="1:26" x14ac:dyDescent="0.25">
      <c r="A24" s="127" t="s">
        <v>936</v>
      </c>
      <c r="B24" s="29" t="s">
        <v>930</v>
      </c>
      <c r="C24" s="141">
        <v>1</v>
      </c>
      <c r="N24" s="30">
        <f>SUM($C24:L24)</f>
        <v>1</v>
      </c>
      <c r="P24" s="147">
        <v>17056</v>
      </c>
      <c r="Q24" s="31">
        <f t="shared" si="1"/>
        <v>17056</v>
      </c>
      <c r="R24" s="29" t="s">
        <v>930</v>
      </c>
      <c r="X24" s="29" t="s">
        <v>958</v>
      </c>
      <c r="Y24" s="147">
        <v>7564</v>
      </c>
      <c r="Z24" s="149">
        <v>7564</v>
      </c>
    </row>
    <row r="25" spans="1:26" x14ac:dyDescent="0.25">
      <c r="A25" s="127" t="s">
        <v>936</v>
      </c>
      <c r="B25" s="29" t="s">
        <v>959</v>
      </c>
      <c r="N25" s="30">
        <f>SUM($C25:L25)</f>
        <v>0</v>
      </c>
      <c r="P25" s="147">
        <v>6259</v>
      </c>
      <c r="Q25" s="31">
        <f t="shared" si="1"/>
        <v>0</v>
      </c>
      <c r="R25" s="29" t="s">
        <v>959</v>
      </c>
      <c r="X25" s="29" t="s">
        <v>960</v>
      </c>
      <c r="Y25" s="147">
        <v>6872</v>
      </c>
      <c r="Z25" s="149">
        <v>6872</v>
      </c>
    </row>
    <row r="26" spans="1:26" x14ac:dyDescent="0.25">
      <c r="A26" s="127" t="s">
        <v>936</v>
      </c>
      <c r="B26" s="29" t="s">
        <v>961</v>
      </c>
      <c r="N26" s="30">
        <f>SUM($C26:L26)</f>
        <v>0</v>
      </c>
      <c r="P26" s="147">
        <v>8034</v>
      </c>
      <c r="Q26" s="31">
        <f t="shared" si="1"/>
        <v>0</v>
      </c>
      <c r="R26" s="29" t="s">
        <v>961</v>
      </c>
      <c r="X26" s="29" t="s">
        <v>962</v>
      </c>
      <c r="Y26" s="147">
        <v>84414</v>
      </c>
      <c r="Z26" s="149">
        <v>6493.3846153846198</v>
      </c>
    </row>
    <row r="27" spans="1:26" x14ac:dyDescent="0.25">
      <c r="A27" s="127" t="s">
        <v>936</v>
      </c>
      <c r="B27" s="29" t="s">
        <v>963</v>
      </c>
      <c r="C27" s="163">
        <v>1</v>
      </c>
      <c r="D27" s="164">
        <v>1</v>
      </c>
      <c r="E27" s="165"/>
      <c r="F27" s="166"/>
      <c r="G27" s="167"/>
      <c r="H27" s="167"/>
      <c r="I27" s="168"/>
      <c r="N27" s="30">
        <f>SUM($C27:L27)</f>
        <v>2</v>
      </c>
      <c r="P27" s="147">
        <v>11092</v>
      </c>
      <c r="Q27" s="31">
        <f t="shared" si="1"/>
        <v>5546</v>
      </c>
      <c r="R27" s="29" t="s">
        <v>963</v>
      </c>
      <c r="X27" s="29" t="s">
        <v>937</v>
      </c>
      <c r="Y27" s="147">
        <v>12649</v>
      </c>
      <c r="Z27" s="149">
        <v>6324.5</v>
      </c>
    </row>
    <row r="28" spans="1:26" x14ac:dyDescent="0.25">
      <c r="A28" s="127" t="s">
        <v>936</v>
      </c>
      <c r="B28" s="29" t="s">
        <v>964</v>
      </c>
      <c r="C28" s="163"/>
      <c r="D28" s="164"/>
      <c r="E28" s="165"/>
      <c r="F28" s="166"/>
      <c r="G28" s="167"/>
      <c r="H28" s="167"/>
      <c r="I28" s="168"/>
      <c r="N28" s="30">
        <f>SUM($C28:L28)</f>
        <v>0</v>
      </c>
      <c r="P28" s="147">
        <v>6676</v>
      </c>
      <c r="Q28" s="31">
        <f t="shared" si="1"/>
        <v>0</v>
      </c>
      <c r="R28" s="29" t="s">
        <v>964</v>
      </c>
      <c r="X28" s="29" t="s">
        <v>945</v>
      </c>
      <c r="Y28" s="147">
        <v>6317</v>
      </c>
      <c r="Z28" s="149">
        <v>6317</v>
      </c>
    </row>
    <row r="29" spans="1:26" x14ac:dyDescent="0.25">
      <c r="A29" s="127" t="s">
        <v>962</v>
      </c>
      <c r="B29" s="29" t="s">
        <v>962</v>
      </c>
      <c r="C29" s="141">
        <v>5</v>
      </c>
      <c r="E29" s="143">
        <v>1</v>
      </c>
      <c r="F29" s="144">
        <v>4</v>
      </c>
      <c r="G29" s="109">
        <v>1</v>
      </c>
      <c r="H29" s="109">
        <v>2</v>
      </c>
      <c r="N29" s="30">
        <f>SUM($C29:L29)</f>
        <v>13</v>
      </c>
      <c r="P29" s="147">
        <v>84414</v>
      </c>
      <c r="Q29" s="31">
        <f t="shared" si="1"/>
        <v>6493.3846153846152</v>
      </c>
      <c r="R29" s="29" t="s">
        <v>962</v>
      </c>
      <c r="X29" s="29" t="s">
        <v>965</v>
      </c>
      <c r="Y29" s="147">
        <v>23900</v>
      </c>
      <c r="Z29" s="149">
        <v>5975</v>
      </c>
    </row>
    <row r="30" spans="1:26" x14ac:dyDescent="0.25">
      <c r="A30" s="127" t="s">
        <v>965</v>
      </c>
      <c r="B30" s="29" t="s">
        <v>965</v>
      </c>
      <c r="C30" s="141">
        <v>1</v>
      </c>
      <c r="D30" s="107">
        <v>1</v>
      </c>
      <c r="F30" s="144">
        <v>1</v>
      </c>
      <c r="H30" s="109">
        <v>1</v>
      </c>
      <c r="N30" s="30">
        <f>SUM($C30:L30)</f>
        <v>4</v>
      </c>
      <c r="P30" s="147">
        <v>23900</v>
      </c>
      <c r="Q30" s="31">
        <f t="shared" si="1"/>
        <v>5975</v>
      </c>
      <c r="R30" s="29" t="s">
        <v>965</v>
      </c>
      <c r="X30" s="29" t="s">
        <v>953</v>
      </c>
      <c r="Y30" s="147">
        <v>39605</v>
      </c>
      <c r="Z30" s="149">
        <v>5657.8571428571404</v>
      </c>
    </row>
    <row r="31" spans="1:26" x14ac:dyDescent="0.25">
      <c r="A31" s="127" t="s">
        <v>965</v>
      </c>
      <c r="B31" s="29" t="s">
        <v>296</v>
      </c>
      <c r="N31" s="30">
        <f>SUM($C31:L31)</f>
        <v>0</v>
      </c>
      <c r="P31" s="147">
        <v>1785</v>
      </c>
      <c r="Q31" s="31">
        <f t="shared" si="1"/>
        <v>0</v>
      </c>
      <c r="R31" s="29" t="s">
        <v>296</v>
      </c>
      <c r="X31" s="29" t="s">
        <v>946</v>
      </c>
      <c r="Y31" s="147">
        <v>5548</v>
      </c>
      <c r="Z31" s="149">
        <v>5548</v>
      </c>
    </row>
    <row r="32" spans="1:26" x14ac:dyDescent="0.25">
      <c r="A32" s="127" t="s">
        <v>965</v>
      </c>
      <c r="B32" s="29" t="s">
        <v>966</v>
      </c>
      <c r="N32" s="30">
        <f>SUM($C32:L32)</f>
        <v>0</v>
      </c>
      <c r="P32" s="147">
        <v>7934</v>
      </c>
      <c r="Q32" s="31">
        <f t="shared" si="1"/>
        <v>0</v>
      </c>
      <c r="R32" s="29" t="s">
        <v>966</v>
      </c>
      <c r="X32" s="29" t="s">
        <v>963</v>
      </c>
      <c r="Y32" s="147">
        <v>11092</v>
      </c>
      <c r="Z32" s="149">
        <v>5546</v>
      </c>
    </row>
    <row r="33" spans="1:26" x14ac:dyDescent="0.25">
      <c r="A33" s="127" t="s">
        <v>965</v>
      </c>
      <c r="B33" s="29" t="s">
        <v>967</v>
      </c>
      <c r="N33" s="30">
        <f>SUM($C33:L33)</f>
        <v>0</v>
      </c>
      <c r="P33" s="147">
        <v>7967</v>
      </c>
      <c r="Q33" s="31">
        <f t="shared" si="1"/>
        <v>0</v>
      </c>
      <c r="R33" s="29" t="s">
        <v>967</v>
      </c>
      <c r="X33" s="29" t="s">
        <v>968</v>
      </c>
      <c r="Y33" s="147">
        <v>5226</v>
      </c>
      <c r="Z33" s="149">
        <v>5226</v>
      </c>
    </row>
    <row r="34" spans="1:26" s="160" customFormat="1" x14ac:dyDescent="0.25">
      <c r="A34" s="152" t="s">
        <v>944</v>
      </c>
      <c r="B34" s="153" t="s">
        <v>944</v>
      </c>
      <c r="C34" s="154">
        <v>1</v>
      </c>
      <c r="D34" s="155">
        <v>1</v>
      </c>
      <c r="E34" s="156">
        <v>0</v>
      </c>
      <c r="F34" s="157">
        <v>0</v>
      </c>
      <c r="G34" s="158">
        <v>0</v>
      </c>
      <c r="H34" s="158">
        <v>0</v>
      </c>
      <c r="I34" s="159">
        <v>0</v>
      </c>
      <c r="N34" s="161">
        <f>SUM($C34:L34)</f>
        <v>2</v>
      </c>
      <c r="P34" s="160">
        <v>22082</v>
      </c>
      <c r="Q34" s="31">
        <f t="shared" si="1"/>
        <v>11041</v>
      </c>
      <c r="R34" s="153" t="s">
        <v>944</v>
      </c>
      <c r="U34" s="162"/>
      <c r="W34" s="147"/>
      <c r="X34" s="29" t="s">
        <v>969</v>
      </c>
      <c r="Y34" s="147">
        <v>4996</v>
      </c>
      <c r="Z34" s="149">
        <v>4996</v>
      </c>
    </row>
    <row r="35" spans="1:26" x14ac:dyDescent="0.25">
      <c r="A35" s="127" t="s">
        <v>944</v>
      </c>
      <c r="B35" s="29" t="s">
        <v>970</v>
      </c>
      <c r="N35" s="30">
        <f>SUM($C35:L35)</f>
        <v>0</v>
      </c>
      <c r="P35" s="147">
        <v>3420</v>
      </c>
      <c r="Q35" s="31">
        <f t="shared" si="1"/>
        <v>0</v>
      </c>
      <c r="R35" s="29" t="s">
        <v>970</v>
      </c>
      <c r="X35" s="153" t="s">
        <v>971</v>
      </c>
      <c r="Y35" s="160">
        <v>27662</v>
      </c>
      <c r="Z35" s="162">
        <v>4610.3333333333303</v>
      </c>
    </row>
    <row r="36" spans="1:26" x14ac:dyDescent="0.25">
      <c r="A36" s="127" t="s">
        <v>944</v>
      </c>
      <c r="B36" s="29" t="s">
        <v>972</v>
      </c>
      <c r="N36" s="30">
        <f>SUM($C36:L36)</f>
        <v>0</v>
      </c>
      <c r="P36" s="147">
        <v>2868</v>
      </c>
      <c r="Q36" s="31">
        <f t="shared" ref="Q36:Q67" si="2">IF(N36=0,0,SUM(P36/N36))</f>
        <v>0</v>
      </c>
      <c r="R36" s="29" t="s">
        <v>972</v>
      </c>
      <c r="X36" s="29" t="s">
        <v>973</v>
      </c>
      <c r="Y36" s="147">
        <v>13335</v>
      </c>
      <c r="Z36" s="149">
        <v>4445</v>
      </c>
    </row>
    <row r="37" spans="1:26" x14ac:dyDescent="0.25">
      <c r="A37" s="127" t="s">
        <v>974</v>
      </c>
      <c r="B37" s="29" t="s">
        <v>932</v>
      </c>
      <c r="D37" s="107">
        <v>1</v>
      </c>
      <c r="N37" s="30">
        <f>SUM($C37:L37)</f>
        <v>1</v>
      </c>
      <c r="P37" s="147">
        <v>15485</v>
      </c>
      <c r="Q37" s="31">
        <f t="shared" si="2"/>
        <v>15485</v>
      </c>
      <c r="R37" s="29" t="s">
        <v>932</v>
      </c>
      <c r="T37" s="147" t="s">
        <v>975</v>
      </c>
      <c r="U37" s="162">
        <f>SUM(SUM(P37:P42)/SUM(N37:N42))</f>
        <v>5890</v>
      </c>
      <c r="X37" s="29" t="s">
        <v>976</v>
      </c>
      <c r="Y37" s="147">
        <v>12600</v>
      </c>
      <c r="Z37" s="149">
        <v>3150</v>
      </c>
    </row>
    <row r="38" spans="1:26" x14ac:dyDescent="0.25">
      <c r="A38" s="127" t="s">
        <v>974</v>
      </c>
      <c r="B38" s="29" t="s">
        <v>977</v>
      </c>
      <c r="C38" s="141">
        <v>1</v>
      </c>
      <c r="D38" s="107">
        <v>1</v>
      </c>
      <c r="F38" s="144">
        <v>1</v>
      </c>
      <c r="H38" s="109">
        <v>1</v>
      </c>
      <c r="N38" s="30">
        <f>SUM($C38:L38)</f>
        <v>4</v>
      </c>
      <c r="P38" s="147">
        <v>8423</v>
      </c>
      <c r="Q38" s="31">
        <f t="shared" si="2"/>
        <v>2105.75</v>
      </c>
      <c r="R38" s="29" t="s">
        <v>977</v>
      </c>
      <c r="X38" s="29" t="s">
        <v>978</v>
      </c>
      <c r="Y38" s="147">
        <v>2897</v>
      </c>
      <c r="Z38" s="149">
        <v>2897</v>
      </c>
    </row>
    <row r="39" spans="1:26" x14ac:dyDescent="0.25">
      <c r="A39" s="127" t="s">
        <v>974</v>
      </c>
      <c r="B39" s="29" t="s">
        <v>979</v>
      </c>
      <c r="N39" s="30">
        <f>SUM($C39:L39)</f>
        <v>0</v>
      </c>
      <c r="P39" s="147">
        <v>4705</v>
      </c>
      <c r="Q39" s="31">
        <f t="shared" si="2"/>
        <v>0</v>
      </c>
      <c r="R39" s="29" t="s">
        <v>979</v>
      </c>
      <c r="X39" s="29" t="s">
        <v>980</v>
      </c>
      <c r="Y39" s="147">
        <v>9209</v>
      </c>
      <c r="Z39" s="149">
        <v>2302.25</v>
      </c>
    </row>
    <row r="40" spans="1:26" x14ac:dyDescent="0.25">
      <c r="A40" s="127" t="s">
        <v>974</v>
      </c>
      <c r="B40" s="29" t="s">
        <v>978</v>
      </c>
      <c r="H40" s="109">
        <v>1</v>
      </c>
      <c r="N40" s="30">
        <f>SUM($C40:L40)</f>
        <v>1</v>
      </c>
      <c r="P40" s="147">
        <v>2897</v>
      </c>
      <c r="Q40" s="31">
        <f t="shared" si="2"/>
        <v>2897</v>
      </c>
      <c r="R40" s="29" t="s">
        <v>978</v>
      </c>
      <c r="X40" s="29" t="s">
        <v>977</v>
      </c>
      <c r="Y40" s="147">
        <v>8423</v>
      </c>
      <c r="Z40" s="149">
        <v>2105.75</v>
      </c>
    </row>
    <row r="41" spans="1:26" x14ac:dyDescent="0.25">
      <c r="A41" s="127" t="s">
        <v>974</v>
      </c>
      <c r="B41" s="29" t="s">
        <v>981</v>
      </c>
      <c r="N41" s="30">
        <f>SUM($C41:L41)</f>
        <v>0</v>
      </c>
      <c r="P41" s="147">
        <v>4494</v>
      </c>
      <c r="Q41" s="31">
        <f t="shared" si="2"/>
        <v>0</v>
      </c>
      <c r="R41" s="29" t="s">
        <v>981</v>
      </c>
      <c r="X41" s="29" t="s">
        <v>982</v>
      </c>
      <c r="Y41" s="147">
        <v>4867</v>
      </c>
      <c r="Z41" s="149">
        <v>1622.3333333333301</v>
      </c>
    </row>
    <row r="42" spans="1:26" x14ac:dyDescent="0.25">
      <c r="A42" s="127" t="s">
        <v>974</v>
      </c>
      <c r="B42" s="29" t="s">
        <v>968</v>
      </c>
      <c r="D42" s="107">
        <v>1</v>
      </c>
      <c r="N42" s="30">
        <f>SUM($C42:L42)</f>
        <v>1</v>
      </c>
      <c r="P42" s="147">
        <v>5226</v>
      </c>
      <c r="Q42" s="31">
        <f t="shared" si="2"/>
        <v>5226</v>
      </c>
      <c r="R42" s="29" t="s">
        <v>968</v>
      </c>
      <c r="X42" s="29" t="s">
        <v>629</v>
      </c>
      <c r="Y42" s="147">
        <v>12366</v>
      </c>
      <c r="Z42" s="149">
        <v>0</v>
      </c>
    </row>
    <row r="43" spans="1:26" x14ac:dyDescent="0.25">
      <c r="A43" s="127" t="s">
        <v>983</v>
      </c>
      <c r="B43" s="29" t="s">
        <v>976</v>
      </c>
      <c r="C43" s="141">
        <v>1</v>
      </c>
      <c r="D43" s="107">
        <v>1</v>
      </c>
      <c r="F43" s="144">
        <v>1</v>
      </c>
      <c r="H43" s="109">
        <v>1</v>
      </c>
      <c r="N43" s="30">
        <f>SUM($C43:L43)</f>
        <v>4</v>
      </c>
      <c r="P43" s="147">
        <v>12600</v>
      </c>
      <c r="Q43" s="31">
        <f t="shared" si="2"/>
        <v>3150</v>
      </c>
      <c r="R43" s="29" t="s">
        <v>976</v>
      </c>
      <c r="T43" s="147" t="s">
        <v>984</v>
      </c>
      <c r="U43" s="162">
        <f>SUM(SUM(P43:P46)/SUM(N43:N46))</f>
        <v>8384.5</v>
      </c>
      <c r="X43" s="29" t="s">
        <v>985</v>
      </c>
      <c r="Y43" s="147">
        <v>10026</v>
      </c>
      <c r="Z43" s="149">
        <v>0</v>
      </c>
    </row>
    <row r="44" spans="1:26" x14ac:dyDescent="0.25">
      <c r="A44" s="127" t="s">
        <v>983</v>
      </c>
      <c r="B44" s="29" t="s">
        <v>986</v>
      </c>
      <c r="N44" s="30">
        <f>SUM($C44:L44)</f>
        <v>0</v>
      </c>
      <c r="P44" s="147">
        <v>6914</v>
      </c>
      <c r="Q44" s="31">
        <f t="shared" si="2"/>
        <v>0</v>
      </c>
      <c r="R44" s="29" t="s">
        <v>986</v>
      </c>
      <c r="X44" s="29" t="s">
        <v>987</v>
      </c>
      <c r="Y44" s="147">
        <v>9272</v>
      </c>
      <c r="Z44" s="149">
        <v>0</v>
      </c>
    </row>
    <row r="45" spans="1:26" x14ac:dyDescent="0.25">
      <c r="A45" s="127" t="s">
        <v>983</v>
      </c>
      <c r="B45" s="29" t="s">
        <v>987</v>
      </c>
      <c r="N45" s="30">
        <f>SUM($C45:L45)</f>
        <v>0</v>
      </c>
      <c r="P45" s="147">
        <v>9272</v>
      </c>
      <c r="Q45" s="31">
        <f t="shared" si="2"/>
        <v>0</v>
      </c>
      <c r="R45" s="29" t="s">
        <v>987</v>
      </c>
      <c r="X45" s="29" t="s">
        <v>988</v>
      </c>
      <c r="Y45" s="147">
        <v>8756</v>
      </c>
      <c r="Z45" s="149">
        <v>0</v>
      </c>
    </row>
    <row r="46" spans="1:26" x14ac:dyDescent="0.25">
      <c r="A46" s="127" t="s">
        <v>983</v>
      </c>
      <c r="B46" s="29" t="s">
        <v>989</v>
      </c>
      <c r="N46" s="30">
        <f>SUM($C46:L46)</f>
        <v>0</v>
      </c>
      <c r="P46" s="147">
        <v>4752</v>
      </c>
      <c r="Q46" s="31">
        <f t="shared" si="2"/>
        <v>0</v>
      </c>
      <c r="R46" s="29" t="s">
        <v>989</v>
      </c>
      <c r="X46" s="29" t="s">
        <v>934</v>
      </c>
      <c r="Y46" s="147">
        <v>8101</v>
      </c>
      <c r="Z46" s="149">
        <v>0</v>
      </c>
    </row>
    <row r="47" spans="1:26" s="160" customFormat="1" x14ac:dyDescent="0.25">
      <c r="A47" s="152" t="s">
        <v>990</v>
      </c>
      <c r="B47" s="153" t="s">
        <v>971</v>
      </c>
      <c r="C47" s="154">
        <v>1</v>
      </c>
      <c r="D47" s="155">
        <v>2</v>
      </c>
      <c r="E47" s="156">
        <v>0</v>
      </c>
      <c r="F47" s="157">
        <v>2</v>
      </c>
      <c r="G47" s="158">
        <v>0</v>
      </c>
      <c r="H47" s="158">
        <v>1</v>
      </c>
      <c r="I47" s="159">
        <v>0</v>
      </c>
      <c r="N47" s="161">
        <f>SUM($C47:L47)</f>
        <v>6</v>
      </c>
      <c r="P47" s="160">
        <v>27662</v>
      </c>
      <c r="Q47" s="31">
        <f t="shared" si="2"/>
        <v>4610.333333333333</v>
      </c>
      <c r="R47" s="153" t="s">
        <v>971</v>
      </c>
      <c r="T47" s="160" t="s">
        <v>991</v>
      </c>
      <c r="U47" s="162">
        <f>SUM(SUM(P47:P52)/SUM(N47:N52))</f>
        <v>8088.833333333333</v>
      </c>
      <c r="W47" s="147"/>
      <c r="X47" s="29" t="s">
        <v>992</v>
      </c>
      <c r="Y47" s="147">
        <v>8050</v>
      </c>
      <c r="Z47" s="149">
        <v>0</v>
      </c>
    </row>
    <row r="48" spans="1:26" x14ac:dyDescent="0.25">
      <c r="A48" s="127" t="s">
        <v>990</v>
      </c>
      <c r="B48" s="29" t="s">
        <v>993</v>
      </c>
      <c r="N48" s="30">
        <f>SUM($C48:L48)</f>
        <v>0</v>
      </c>
      <c r="P48" s="147">
        <v>6399</v>
      </c>
      <c r="Q48" s="31">
        <f t="shared" si="2"/>
        <v>0</v>
      </c>
      <c r="R48" s="29" t="s">
        <v>993</v>
      </c>
      <c r="X48" s="29" t="s">
        <v>961</v>
      </c>
      <c r="Y48" s="147">
        <v>8034</v>
      </c>
      <c r="Z48" s="149">
        <v>0</v>
      </c>
    </row>
    <row r="49" spans="1:26" x14ac:dyDescent="0.25">
      <c r="A49" s="127" t="s">
        <v>990</v>
      </c>
      <c r="B49" s="29" t="s">
        <v>994</v>
      </c>
      <c r="N49" s="30">
        <f>SUM($C49:L49)</f>
        <v>0</v>
      </c>
      <c r="P49" s="147">
        <v>2197</v>
      </c>
      <c r="Q49" s="31">
        <f t="shared" si="2"/>
        <v>0</v>
      </c>
      <c r="R49" s="29" t="s">
        <v>994</v>
      </c>
      <c r="X49" s="29" t="s">
        <v>967</v>
      </c>
      <c r="Y49" s="147">
        <v>7967</v>
      </c>
      <c r="Z49" s="149">
        <v>0</v>
      </c>
    </row>
    <row r="50" spans="1:26" x14ac:dyDescent="0.25">
      <c r="A50" s="127" t="s">
        <v>990</v>
      </c>
      <c r="B50" s="29" t="s">
        <v>995</v>
      </c>
      <c r="N50" s="30">
        <f>SUM($C50:L50)</f>
        <v>0</v>
      </c>
      <c r="P50" s="147">
        <v>4010</v>
      </c>
      <c r="Q50" s="31">
        <f t="shared" si="2"/>
        <v>0</v>
      </c>
      <c r="R50" s="29" t="s">
        <v>995</v>
      </c>
      <c r="X50" s="29" t="s">
        <v>966</v>
      </c>
      <c r="Y50" s="147">
        <v>7934</v>
      </c>
      <c r="Z50" s="149">
        <v>0</v>
      </c>
    </row>
    <row r="51" spans="1:26" x14ac:dyDescent="0.25">
      <c r="A51" s="127" t="s">
        <v>990</v>
      </c>
      <c r="B51" s="29" t="s">
        <v>996</v>
      </c>
      <c r="N51" s="30">
        <f>SUM($C51:L51)</f>
        <v>0</v>
      </c>
      <c r="P51" s="147">
        <v>4310</v>
      </c>
      <c r="Q51" s="31">
        <f t="shared" si="2"/>
        <v>0</v>
      </c>
      <c r="R51" s="29" t="s">
        <v>996</v>
      </c>
      <c r="X51" s="29" t="s">
        <v>938</v>
      </c>
      <c r="Y51" s="147">
        <v>7405</v>
      </c>
      <c r="Z51" s="149">
        <v>0</v>
      </c>
    </row>
    <row r="52" spans="1:26" x14ac:dyDescent="0.25">
      <c r="A52" s="127" t="s">
        <v>990</v>
      </c>
      <c r="B52" s="29" t="s">
        <v>997</v>
      </c>
      <c r="N52" s="30">
        <f>SUM($C52:L52)</f>
        <v>0</v>
      </c>
      <c r="P52" s="147">
        <v>3955</v>
      </c>
      <c r="Q52" s="31">
        <f t="shared" si="2"/>
        <v>0</v>
      </c>
      <c r="R52" s="29" t="s">
        <v>997</v>
      </c>
      <c r="X52" s="29" t="s">
        <v>998</v>
      </c>
      <c r="Y52" s="147">
        <v>7368</v>
      </c>
      <c r="Z52" s="149">
        <v>0</v>
      </c>
    </row>
    <row r="53" spans="1:26" x14ac:dyDescent="0.25">
      <c r="A53" s="127" t="s">
        <v>999</v>
      </c>
      <c r="B53" s="29" t="s">
        <v>947</v>
      </c>
      <c r="D53" s="107">
        <v>1</v>
      </c>
      <c r="N53" s="30">
        <f>SUM($C53:L53)</f>
        <v>1</v>
      </c>
      <c r="P53" s="147">
        <v>9873</v>
      </c>
      <c r="Q53" s="31">
        <f t="shared" si="2"/>
        <v>9873</v>
      </c>
      <c r="R53" s="29" t="s">
        <v>947</v>
      </c>
      <c r="T53" s="147" t="s">
        <v>1000</v>
      </c>
      <c r="U53" s="162">
        <f>SUM(SUM(P53:P57)/SUM(N53:N57))</f>
        <v>17644</v>
      </c>
      <c r="X53" s="29" t="s">
        <v>948</v>
      </c>
      <c r="Y53" s="147">
        <v>7292</v>
      </c>
      <c r="Z53" s="149">
        <v>0</v>
      </c>
    </row>
    <row r="54" spans="1:26" x14ac:dyDescent="0.25">
      <c r="A54" s="127" t="s">
        <v>999</v>
      </c>
      <c r="B54" s="29" t="s">
        <v>952</v>
      </c>
      <c r="C54" s="141">
        <v>1</v>
      </c>
      <c r="N54" s="30">
        <f>SUM($C54:L54)</f>
        <v>1</v>
      </c>
      <c r="P54" s="147">
        <v>9001</v>
      </c>
      <c r="Q54" s="31">
        <f t="shared" si="2"/>
        <v>9001</v>
      </c>
      <c r="R54" s="29" t="s">
        <v>952</v>
      </c>
      <c r="X54" s="29" t="s">
        <v>986</v>
      </c>
      <c r="Y54" s="147">
        <v>6914</v>
      </c>
      <c r="Z54" s="149">
        <v>0</v>
      </c>
    </row>
    <row r="55" spans="1:26" x14ac:dyDescent="0.25">
      <c r="A55" s="127" t="s">
        <v>999</v>
      </c>
      <c r="B55" s="29" t="s">
        <v>1001</v>
      </c>
      <c r="N55" s="30">
        <f>SUM($C55:L55)</f>
        <v>0</v>
      </c>
      <c r="P55" s="147">
        <v>6055</v>
      </c>
      <c r="Q55" s="31">
        <f t="shared" si="2"/>
        <v>0</v>
      </c>
      <c r="R55" s="29" t="s">
        <v>1001</v>
      </c>
      <c r="X55" s="29" t="s">
        <v>964</v>
      </c>
      <c r="Y55" s="147">
        <v>6676</v>
      </c>
      <c r="Z55" s="149">
        <v>0</v>
      </c>
    </row>
    <row r="56" spans="1:26" x14ac:dyDescent="0.25">
      <c r="A56" s="127" t="s">
        <v>999</v>
      </c>
      <c r="B56" s="29" t="s">
        <v>1002</v>
      </c>
      <c r="N56" s="30">
        <f>SUM($C56:L56)</f>
        <v>0</v>
      </c>
      <c r="P56" s="147">
        <v>2309</v>
      </c>
      <c r="Q56" s="31">
        <f t="shared" si="2"/>
        <v>0</v>
      </c>
      <c r="R56" s="29" t="s">
        <v>1002</v>
      </c>
      <c r="X56" s="29" t="s">
        <v>1003</v>
      </c>
      <c r="Y56" s="147">
        <v>6408</v>
      </c>
      <c r="Z56" s="149">
        <v>0</v>
      </c>
    </row>
    <row r="57" spans="1:26" x14ac:dyDescent="0.25">
      <c r="A57" s="127" t="s">
        <v>999</v>
      </c>
      <c r="B57" s="29" t="s">
        <v>992</v>
      </c>
      <c r="N57" s="30">
        <f>SUM($C57:L57)</f>
        <v>0</v>
      </c>
      <c r="P57" s="147">
        <v>8050</v>
      </c>
      <c r="Q57" s="31">
        <f t="shared" si="2"/>
        <v>0</v>
      </c>
      <c r="R57" s="29" t="s">
        <v>992</v>
      </c>
      <c r="X57" s="29" t="s">
        <v>993</v>
      </c>
      <c r="Y57" s="147">
        <v>6399</v>
      </c>
      <c r="Z57" s="149">
        <v>0</v>
      </c>
    </row>
    <row r="58" spans="1:26" s="160" customFormat="1" x14ac:dyDescent="0.25">
      <c r="A58" s="152" t="s">
        <v>1004</v>
      </c>
      <c r="B58" s="153" t="s">
        <v>942</v>
      </c>
      <c r="C58" s="154">
        <v>1</v>
      </c>
      <c r="D58" s="155">
        <v>0</v>
      </c>
      <c r="E58" s="156">
        <v>0</v>
      </c>
      <c r="F58" s="157">
        <v>0</v>
      </c>
      <c r="G58" s="158">
        <v>0</v>
      </c>
      <c r="H58" s="158">
        <v>0</v>
      </c>
      <c r="I58" s="159">
        <v>0</v>
      </c>
      <c r="N58" s="161">
        <f>SUM($C58:L58)</f>
        <v>1</v>
      </c>
      <c r="P58" s="160">
        <v>11458</v>
      </c>
      <c r="Q58" s="31">
        <f t="shared" si="2"/>
        <v>11458</v>
      </c>
      <c r="R58" s="153" t="s">
        <v>942</v>
      </c>
      <c r="T58" s="160" t="s">
        <v>1005</v>
      </c>
      <c r="U58" s="162">
        <f>SUM(SUM(P58:P64)/SUM(N58:N64))</f>
        <v>8705</v>
      </c>
      <c r="W58" s="147"/>
      <c r="X58" s="29" t="s">
        <v>959</v>
      </c>
      <c r="Y58" s="147">
        <v>6259</v>
      </c>
      <c r="Z58" s="149">
        <v>0</v>
      </c>
    </row>
    <row r="59" spans="1:26" x14ac:dyDescent="0.25">
      <c r="A59" s="127" t="s">
        <v>1004</v>
      </c>
      <c r="B59" s="29" t="s">
        <v>668</v>
      </c>
      <c r="N59" s="30">
        <f>SUM($C59:L59)</f>
        <v>0</v>
      </c>
      <c r="P59" s="147">
        <v>5998</v>
      </c>
      <c r="Q59" s="31">
        <f t="shared" si="2"/>
        <v>0</v>
      </c>
      <c r="R59" s="29" t="s">
        <v>668</v>
      </c>
      <c r="X59" s="29" t="s">
        <v>949</v>
      </c>
      <c r="Y59" s="147">
        <v>6151</v>
      </c>
      <c r="Z59" s="149">
        <v>0</v>
      </c>
    </row>
    <row r="60" spans="1:26" x14ac:dyDescent="0.25">
      <c r="A60" s="127" t="s">
        <v>1004</v>
      </c>
      <c r="B60" s="29" t="s">
        <v>957</v>
      </c>
      <c r="C60" s="141">
        <v>1</v>
      </c>
      <c r="N60" s="30">
        <f>SUM($C60:L60)</f>
        <v>1</v>
      </c>
      <c r="P60" s="147">
        <v>7725</v>
      </c>
      <c r="Q60" s="31">
        <f t="shared" si="2"/>
        <v>7725</v>
      </c>
      <c r="R60" s="29" t="s">
        <v>957</v>
      </c>
      <c r="X60" s="29" t="s">
        <v>1001</v>
      </c>
      <c r="Y60" s="147">
        <v>6055</v>
      </c>
      <c r="Z60" s="149">
        <v>0</v>
      </c>
    </row>
    <row r="61" spans="1:26" x14ac:dyDescent="0.25">
      <c r="A61" s="127" t="s">
        <v>1004</v>
      </c>
      <c r="B61" s="29" t="s">
        <v>982</v>
      </c>
      <c r="C61" s="141">
        <v>1</v>
      </c>
      <c r="F61" s="144">
        <v>1</v>
      </c>
      <c r="H61" s="109">
        <v>1</v>
      </c>
      <c r="N61" s="30">
        <f>SUM($C61:L61)</f>
        <v>3</v>
      </c>
      <c r="P61" s="147">
        <v>4867</v>
      </c>
      <c r="Q61" s="31">
        <f t="shared" si="2"/>
        <v>1622.3333333333333</v>
      </c>
      <c r="R61" s="29" t="s">
        <v>982</v>
      </c>
      <c r="X61" s="29" t="s">
        <v>668</v>
      </c>
      <c r="Y61" s="147">
        <v>5998</v>
      </c>
      <c r="Z61" s="149">
        <v>0</v>
      </c>
    </row>
    <row r="62" spans="1:26" x14ac:dyDescent="0.25">
      <c r="A62" s="127" t="s">
        <v>1004</v>
      </c>
      <c r="B62" s="29" t="s">
        <v>1006</v>
      </c>
      <c r="N62" s="30">
        <f>SUM($C62:L62)</f>
        <v>0</v>
      </c>
      <c r="P62" s="147">
        <v>5816</v>
      </c>
      <c r="Q62" s="31">
        <f t="shared" si="2"/>
        <v>0</v>
      </c>
      <c r="R62" s="29" t="s">
        <v>1006</v>
      </c>
      <c r="X62" s="29" t="s">
        <v>1006</v>
      </c>
      <c r="Y62" s="147">
        <v>5816</v>
      </c>
      <c r="Z62" s="149">
        <v>0</v>
      </c>
    </row>
    <row r="63" spans="1:26" x14ac:dyDescent="0.25">
      <c r="A63" s="127" t="s">
        <v>1004</v>
      </c>
      <c r="B63" s="29" t="s">
        <v>939</v>
      </c>
      <c r="F63" s="144">
        <v>1</v>
      </c>
      <c r="N63" s="30">
        <f>SUM($C63:L63)</f>
        <v>1</v>
      </c>
      <c r="P63" s="147">
        <v>11571</v>
      </c>
      <c r="Q63" s="31">
        <f t="shared" si="2"/>
        <v>11571</v>
      </c>
      <c r="R63" s="29" t="s">
        <v>939</v>
      </c>
      <c r="X63" s="29" t="s">
        <v>1007</v>
      </c>
      <c r="Y63" s="147">
        <v>5019</v>
      </c>
      <c r="Z63" s="149">
        <v>0</v>
      </c>
    </row>
    <row r="64" spans="1:26" x14ac:dyDescent="0.25">
      <c r="A64" s="127" t="s">
        <v>1004</v>
      </c>
      <c r="B64" s="29" t="s">
        <v>1008</v>
      </c>
      <c r="N64" s="30">
        <f>SUM($C64:L64)</f>
        <v>0</v>
      </c>
      <c r="P64" s="147">
        <v>4795</v>
      </c>
      <c r="Q64" s="31">
        <f t="shared" si="2"/>
        <v>0</v>
      </c>
      <c r="R64" s="29" t="s">
        <v>1008</v>
      </c>
      <c r="X64" s="29" t="s">
        <v>1008</v>
      </c>
      <c r="Y64" s="147">
        <v>4795</v>
      </c>
      <c r="Z64" s="149">
        <v>0</v>
      </c>
    </row>
    <row r="65" spans="1:26" x14ac:dyDescent="0.25">
      <c r="A65" s="127" t="s">
        <v>1009</v>
      </c>
      <c r="B65" s="29" t="s">
        <v>954</v>
      </c>
      <c r="C65" s="141">
        <v>1</v>
      </c>
      <c r="N65" s="30">
        <f>SUM($C65:L65)</f>
        <v>1</v>
      </c>
      <c r="P65" s="147">
        <v>8272</v>
      </c>
      <c r="Q65" s="31">
        <f t="shared" si="2"/>
        <v>8272</v>
      </c>
      <c r="R65" s="29" t="s">
        <v>954</v>
      </c>
      <c r="T65" s="147" t="s">
        <v>1010</v>
      </c>
      <c r="U65" s="162">
        <f>SUM(SUM(P65:P72)/SUM(N65:N72))</f>
        <v>8149.2857142857147</v>
      </c>
      <c r="X65" s="29" t="s">
        <v>989</v>
      </c>
      <c r="Y65" s="147">
        <v>4752</v>
      </c>
      <c r="Z65" s="149">
        <v>0</v>
      </c>
    </row>
    <row r="66" spans="1:26" x14ac:dyDescent="0.25">
      <c r="A66" s="127" t="s">
        <v>1009</v>
      </c>
      <c r="B66" s="29" t="s">
        <v>960</v>
      </c>
      <c r="F66" s="144">
        <v>1</v>
      </c>
      <c r="N66" s="30">
        <f>SUM($C66:L66)</f>
        <v>1</v>
      </c>
      <c r="P66" s="147">
        <v>6872</v>
      </c>
      <c r="Q66" s="31">
        <f t="shared" si="2"/>
        <v>6872</v>
      </c>
      <c r="R66" s="29" t="s">
        <v>960</v>
      </c>
      <c r="T66"/>
      <c r="X66" s="29" t="s">
        <v>979</v>
      </c>
      <c r="Y66" s="147">
        <v>4705</v>
      </c>
      <c r="Z66" s="149">
        <v>0</v>
      </c>
    </row>
    <row r="67" spans="1:26" x14ac:dyDescent="0.25">
      <c r="A67" s="127" t="s">
        <v>1009</v>
      </c>
      <c r="B67" s="29" t="s">
        <v>1003</v>
      </c>
      <c r="N67" s="30">
        <f>SUM($C67:L67)</f>
        <v>0</v>
      </c>
      <c r="P67" s="147">
        <v>6408</v>
      </c>
      <c r="Q67" s="31">
        <f t="shared" si="2"/>
        <v>0</v>
      </c>
      <c r="R67" s="29" t="s">
        <v>1003</v>
      </c>
      <c r="X67" s="29" t="s">
        <v>929</v>
      </c>
      <c r="Y67" s="147">
        <v>4512</v>
      </c>
      <c r="Z67" s="149">
        <v>0</v>
      </c>
    </row>
    <row r="68" spans="1:26" x14ac:dyDescent="0.25">
      <c r="A68" s="127" t="s">
        <v>1009</v>
      </c>
      <c r="B68" s="29" t="s">
        <v>1011</v>
      </c>
      <c r="N68" s="30">
        <f>SUM($C68:L68)</f>
        <v>0</v>
      </c>
      <c r="P68" s="147">
        <v>4360</v>
      </c>
      <c r="Q68" s="31">
        <f t="shared" ref="Q68:Q84" si="3">IF(N68=0,0,SUM(P68/N68))</f>
        <v>0</v>
      </c>
      <c r="R68" s="29" t="s">
        <v>1011</v>
      </c>
      <c r="T68" s="147" t="s">
        <v>1012</v>
      </c>
      <c r="U68" s="162">
        <f>SUM((P21+P22+SUM(P58:P72))/(N21+N22+SUM(N58:N72)))</f>
        <v>7658.9523809523807</v>
      </c>
      <c r="X68" s="29" t="s">
        <v>981</v>
      </c>
      <c r="Y68" s="147">
        <v>4494</v>
      </c>
      <c r="Z68" s="149">
        <v>0</v>
      </c>
    </row>
    <row r="69" spans="1:26" x14ac:dyDescent="0.25">
      <c r="A69" s="127" t="s">
        <v>1009</v>
      </c>
      <c r="B69" s="29" t="s">
        <v>988</v>
      </c>
      <c r="N69" s="30">
        <f>SUM($C69:L69)</f>
        <v>0</v>
      </c>
      <c r="P69" s="147">
        <v>8756</v>
      </c>
      <c r="Q69" s="31">
        <f t="shared" si="3"/>
        <v>0</v>
      </c>
      <c r="R69" s="29" t="s">
        <v>988</v>
      </c>
      <c r="X69" s="29" t="s">
        <v>1011</v>
      </c>
      <c r="Y69" s="147">
        <v>4360</v>
      </c>
      <c r="Z69" s="149">
        <v>0</v>
      </c>
    </row>
    <row r="70" spans="1:26" x14ac:dyDescent="0.25">
      <c r="A70" s="127" t="s">
        <v>1009</v>
      </c>
      <c r="B70" s="29" t="s">
        <v>980</v>
      </c>
      <c r="C70" s="141">
        <v>1</v>
      </c>
      <c r="F70" s="144">
        <v>1</v>
      </c>
      <c r="H70" s="109">
        <v>1</v>
      </c>
      <c r="K70" s="147">
        <v>1</v>
      </c>
      <c r="N70" s="30">
        <f>SUM($C70:L70)</f>
        <v>4</v>
      </c>
      <c r="P70" s="147">
        <v>9209</v>
      </c>
      <c r="Q70" s="31">
        <f t="shared" si="3"/>
        <v>2302.25</v>
      </c>
      <c r="R70" s="29" t="s">
        <v>980</v>
      </c>
      <c r="X70" s="29" t="s">
        <v>996</v>
      </c>
      <c r="Y70" s="147">
        <v>4310</v>
      </c>
      <c r="Z70" s="149">
        <v>0</v>
      </c>
    </row>
    <row r="71" spans="1:26" x14ac:dyDescent="0.25">
      <c r="A71" s="127" t="s">
        <v>1009</v>
      </c>
      <c r="B71" s="29" t="s">
        <v>1007</v>
      </c>
      <c r="N71" s="30">
        <f>SUM($C71:L71)</f>
        <v>0</v>
      </c>
      <c r="P71" s="147">
        <v>5019</v>
      </c>
      <c r="Q71" s="31">
        <f t="shared" si="3"/>
        <v>0</v>
      </c>
      <c r="R71" s="29" t="s">
        <v>1007</v>
      </c>
      <c r="X71" s="29" t="s">
        <v>1013</v>
      </c>
      <c r="Y71" s="147">
        <v>4299</v>
      </c>
      <c r="Z71" s="149">
        <v>0</v>
      </c>
    </row>
    <row r="72" spans="1:26" x14ac:dyDescent="0.25">
      <c r="A72" s="127" t="s">
        <v>1009</v>
      </c>
      <c r="B72" s="29" t="s">
        <v>955</v>
      </c>
      <c r="K72" s="147">
        <v>1</v>
      </c>
      <c r="N72" s="30">
        <f>SUM($C72:L72)</f>
        <v>1</v>
      </c>
      <c r="P72" s="147">
        <v>8149</v>
      </c>
      <c r="Q72" s="31">
        <f t="shared" si="3"/>
        <v>8149</v>
      </c>
      <c r="R72" s="29" t="s">
        <v>955</v>
      </c>
      <c r="X72" s="29" t="s">
        <v>951</v>
      </c>
      <c r="Y72" s="147">
        <v>4243</v>
      </c>
      <c r="Z72" s="149">
        <v>0</v>
      </c>
    </row>
    <row r="73" spans="1:26" s="160" customFormat="1" x14ac:dyDescent="0.25">
      <c r="A73" s="152" t="s">
        <v>928</v>
      </c>
      <c r="B73" s="153" t="s">
        <v>928</v>
      </c>
      <c r="C73" s="154">
        <v>1</v>
      </c>
      <c r="D73" s="155">
        <v>0</v>
      </c>
      <c r="E73" s="156">
        <v>0</v>
      </c>
      <c r="F73" s="157">
        <v>0</v>
      </c>
      <c r="G73" s="158">
        <v>0</v>
      </c>
      <c r="H73" s="158">
        <v>0</v>
      </c>
      <c r="I73" s="159">
        <v>1</v>
      </c>
      <c r="N73" s="161">
        <f>SUM($C73:L73)</f>
        <v>2</v>
      </c>
      <c r="P73" s="160">
        <v>40356</v>
      </c>
      <c r="Q73" s="31">
        <f t="shared" si="3"/>
        <v>20178</v>
      </c>
      <c r="R73" s="153" t="s">
        <v>928</v>
      </c>
      <c r="U73" s="162"/>
      <c r="W73" s="147"/>
      <c r="X73" s="29" t="s">
        <v>943</v>
      </c>
      <c r="Y73" s="147">
        <v>4010</v>
      </c>
      <c r="Z73" s="149">
        <v>0</v>
      </c>
    </row>
    <row r="74" spans="1:26" x14ac:dyDescent="0.25">
      <c r="A74" s="127" t="s">
        <v>950</v>
      </c>
      <c r="B74" s="29" t="s">
        <v>950</v>
      </c>
      <c r="C74" s="141">
        <v>1</v>
      </c>
      <c r="F74" s="144">
        <v>1</v>
      </c>
      <c r="H74" s="109">
        <v>1</v>
      </c>
      <c r="N74" s="30">
        <f>SUM($C74:L74)</f>
        <v>3</v>
      </c>
      <c r="P74" s="147">
        <v>28065</v>
      </c>
      <c r="Q74" s="31">
        <f t="shared" si="3"/>
        <v>9355</v>
      </c>
      <c r="R74" s="29" t="s">
        <v>950</v>
      </c>
      <c r="X74" s="29" t="s">
        <v>995</v>
      </c>
      <c r="Y74" s="147">
        <v>4010</v>
      </c>
      <c r="Z74" s="149">
        <v>0</v>
      </c>
    </row>
    <row r="75" spans="1:26" x14ac:dyDescent="0.25">
      <c r="A75" s="127" t="s">
        <v>985</v>
      </c>
      <c r="B75" s="29" t="s">
        <v>985</v>
      </c>
      <c r="N75" s="30">
        <f>SUM($C75:L75)</f>
        <v>0</v>
      </c>
      <c r="P75" s="147">
        <v>10026</v>
      </c>
      <c r="Q75" s="31">
        <f t="shared" si="3"/>
        <v>0</v>
      </c>
      <c r="R75" s="29" t="s">
        <v>985</v>
      </c>
      <c r="X75" s="29" t="s">
        <v>997</v>
      </c>
      <c r="Y75" s="147">
        <v>3955</v>
      </c>
      <c r="Z75" s="149">
        <v>0</v>
      </c>
    </row>
    <row r="76" spans="1:26" x14ac:dyDescent="0.25">
      <c r="A76" s="127" t="s">
        <v>935</v>
      </c>
      <c r="B76" s="29" t="s">
        <v>935</v>
      </c>
      <c r="C76" s="141">
        <v>1</v>
      </c>
      <c r="N76" s="30">
        <f>SUM($C76:L76)</f>
        <v>1</v>
      </c>
      <c r="P76" s="147">
        <v>15325</v>
      </c>
      <c r="Q76" s="31">
        <f t="shared" si="3"/>
        <v>15325</v>
      </c>
      <c r="R76" s="29" t="s">
        <v>935</v>
      </c>
      <c r="X76" s="29" t="s">
        <v>1014</v>
      </c>
      <c r="Y76" s="147">
        <v>3765</v>
      </c>
      <c r="Z76" s="149">
        <v>0</v>
      </c>
    </row>
    <row r="77" spans="1:26" x14ac:dyDescent="0.25">
      <c r="A77" s="127" t="s">
        <v>933</v>
      </c>
      <c r="B77" s="29" t="s">
        <v>933</v>
      </c>
      <c r="C77" s="141">
        <v>1</v>
      </c>
      <c r="N77" s="30">
        <f>SUM($C77:L77)</f>
        <v>1</v>
      </c>
      <c r="P77" s="147">
        <v>15462</v>
      </c>
      <c r="Q77" s="31">
        <f t="shared" si="3"/>
        <v>15462</v>
      </c>
      <c r="R77" s="29" t="s">
        <v>933</v>
      </c>
      <c r="X77" s="29" t="s">
        <v>970</v>
      </c>
      <c r="Y77" s="147">
        <v>3420</v>
      </c>
      <c r="Z77" s="149">
        <v>0</v>
      </c>
    </row>
    <row r="78" spans="1:26" x14ac:dyDescent="0.25">
      <c r="A78" s="127" t="s">
        <v>1014</v>
      </c>
      <c r="B78" s="29" t="s">
        <v>1014</v>
      </c>
      <c r="N78" s="30">
        <f>SUM($C78:L78)</f>
        <v>0</v>
      </c>
      <c r="P78" s="147">
        <v>3765</v>
      </c>
      <c r="Q78" s="31">
        <f t="shared" si="3"/>
        <v>0</v>
      </c>
      <c r="R78" s="29" t="s">
        <v>1014</v>
      </c>
      <c r="X78" s="29" t="s">
        <v>1015</v>
      </c>
      <c r="Y78" s="147">
        <v>3332</v>
      </c>
      <c r="Z78" s="149">
        <v>0</v>
      </c>
    </row>
    <row r="79" spans="1:26" x14ac:dyDescent="0.25">
      <c r="A79" s="127" t="s">
        <v>973</v>
      </c>
      <c r="B79" s="29" t="s">
        <v>973</v>
      </c>
      <c r="C79" s="141">
        <v>1</v>
      </c>
      <c r="F79" s="144">
        <v>2</v>
      </c>
      <c r="N79" s="30">
        <f>SUM($C79:L79)</f>
        <v>3</v>
      </c>
      <c r="P79" s="147">
        <v>13335</v>
      </c>
      <c r="Q79" s="31">
        <f t="shared" si="3"/>
        <v>4445</v>
      </c>
      <c r="R79" s="29" t="s">
        <v>973</v>
      </c>
      <c r="X79" s="29" t="s">
        <v>972</v>
      </c>
      <c r="Y79" s="147">
        <v>2868</v>
      </c>
      <c r="Z79" s="149">
        <v>0</v>
      </c>
    </row>
    <row r="80" spans="1:26" x14ac:dyDescent="0.25">
      <c r="A80" s="127" t="s">
        <v>1016</v>
      </c>
      <c r="B80" s="29" t="s">
        <v>1013</v>
      </c>
      <c r="N80" s="30">
        <f>SUM($C80:L80)</f>
        <v>0</v>
      </c>
      <c r="P80" s="147">
        <v>4299</v>
      </c>
      <c r="Q80" s="31">
        <f t="shared" si="3"/>
        <v>0</v>
      </c>
      <c r="R80" s="29" t="s">
        <v>1013</v>
      </c>
      <c r="X80" s="29" t="s">
        <v>1002</v>
      </c>
      <c r="Y80" s="147">
        <v>2309</v>
      </c>
      <c r="Z80" s="149">
        <v>0</v>
      </c>
    </row>
    <row r="81" spans="1:26" x14ac:dyDescent="0.25">
      <c r="A81" s="127" t="s">
        <v>1016</v>
      </c>
      <c r="B81" s="29" t="s">
        <v>998</v>
      </c>
      <c r="N81" s="30">
        <f>SUM($C81:L81)</f>
        <v>0</v>
      </c>
      <c r="P81" s="147">
        <v>7368</v>
      </c>
      <c r="Q81" s="31">
        <f t="shared" si="3"/>
        <v>0</v>
      </c>
      <c r="R81" s="29" t="s">
        <v>998</v>
      </c>
      <c r="X81" s="29" t="s">
        <v>994</v>
      </c>
      <c r="Y81" s="147">
        <v>2197</v>
      </c>
      <c r="Z81" s="149">
        <v>0</v>
      </c>
    </row>
    <row r="82" spans="1:26" x14ac:dyDescent="0.25">
      <c r="A82" s="127" t="s">
        <v>1016</v>
      </c>
      <c r="B82" s="29" t="s">
        <v>969</v>
      </c>
      <c r="D82" s="107">
        <v>1</v>
      </c>
      <c r="N82" s="30">
        <f>SUM($C82:L82)</f>
        <v>1</v>
      </c>
      <c r="P82" s="147">
        <v>4996</v>
      </c>
      <c r="Q82" s="31">
        <f t="shared" si="3"/>
        <v>4996</v>
      </c>
      <c r="R82" s="29" t="s">
        <v>969</v>
      </c>
      <c r="X82" s="29" t="s">
        <v>296</v>
      </c>
      <c r="Y82" s="147">
        <v>1785</v>
      </c>
      <c r="Z82" s="149">
        <v>0</v>
      </c>
    </row>
    <row r="83" spans="1:26" x14ac:dyDescent="0.25">
      <c r="A83" s="127" t="s">
        <v>1016</v>
      </c>
      <c r="B83" s="29" t="s">
        <v>958</v>
      </c>
      <c r="F83" s="144">
        <v>1</v>
      </c>
      <c r="N83" s="30">
        <f>SUM($C83:L83)</f>
        <v>1</v>
      </c>
      <c r="P83" s="147">
        <v>7564</v>
      </c>
      <c r="Q83" s="31">
        <f t="shared" si="3"/>
        <v>7564</v>
      </c>
      <c r="R83" s="29" t="s">
        <v>958</v>
      </c>
      <c r="X83" s="29" t="s">
        <v>931</v>
      </c>
      <c r="Y83" s="147">
        <v>1035</v>
      </c>
      <c r="Z83" s="149">
        <v>0</v>
      </c>
    </row>
    <row r="84" spans="1:26" x14ac:dyDescent="0.25">
      <c r="A84" s="127" t="s">
        <v>1016</v>
      </c>
      <c r="B84" s="29" t="s">
        <v>1015</v>
      </c>
      <c r="N84" s="30">
        <f>SUM($C84:L84)</f>
        <v>0</v>
      </c>
      <c r="P84" s="147">
        <v>3332</v>
      </c>
      <c r="Q84" s="31">
        <f t="shared" si="3"/>
        <v>0</v>
      </c>
      <c r="R84" s="29" t="s">
        <v>1015</v>
      </c>
      <c r="X84" s="29" t="s">
        <v>400</v>
      </c>
      <c r="Y84" s="147">
        <v>900</v>
      </c>
      <c r="Z84" s="149">
        <v>0</v>
      </c>
    </row>
  </sheetData>
  <phoneticPr fontId="5"/>
  <pageMargins left="0" right="0" top="0.39370078740157477" bottom="0.39370078740157477" header="0" footer="0"/>
  <headerFooter>
    <oddHeader>&amp;C&amp;A</oddHeader>
    <oddFooter>&amp;Cページ &amp;P</oddFooter>
  </headerFooter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G42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N2" sqref="N2"/>
    </sheetView>
  </sheetViews>
  <sheetFormatPr defaultRowHeight="15" x14ac:dyDescent="0.25"/>
  <cols>
    <col min="1" max="1" width="10.69921875" style="170" customWidth="1"/>
    <col min="2" max="2" width="10.69921875" style="25" customWidth="1"/>
    <col min="3" max="5" width="10.69921875" style="17" customWidth="1"/>
    <col min="6" max="6" width="13" style="17" customWidth="1"/>
    <col min="7" max="8" width="10.69921875" style="17" customWidth="1"/>
    <col min="9" max="9" width="8.296875" style="17" customWidth="1"/>
    <col min="10" max="14" width="10.69921875" style="17" customWidth="1"/>
    <col min="15" max="15" width="10.69921875" style="20" customWidth="1"/>
    <col min="16" max="16" width="11.296875" style="17" customWidth="1"/>
    <col min="17" max="19" width="10.69921875" style="17" customWidth="1"/>
    <col min="20" max="20" width="10.69921875" style="172" customWidth="1"/>
    <col min="21" max="1021" width="10.69921875" style="17" customWidth="1"/>
  </cols>
  <sheetData>
    <row r="1" spans="1:1021" ht="59.1" customHeight="1" x14ac:dyDescent="0.25">
      <c r="A1" s="1"/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 t="s">
        <v>1017</v>
      </c>
      <c r="N1" s="2" t="s">
        <v>1205</v>
      </c>
      <c r="O1" s="203" t="s">
        <v>1018</v>
      </c>
      <c r="P1" s="204"/>
      <c r="Q1" s="204"/>
      <c r="R1" s="2"/>
      <c r="S1" s="2"/>
      <c r="T1" s="169"/>
      <c r="U1" s="2"/>
      <c r="V1" s="2"/>
      <c r="W1" s="2"/>
      <c r="X1" s="6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  <c r="AMC1" s="36"/>
      <c r="AMD1" s="36"/>
      <c r="AME1" s="36"/>
      <c r="AMF1" s="36"/>
      <c r="AMG1" s="36"/>
    </row>
    <row r="2" spans="1:1021" x14ac:dyDescent="0.25">
      <c r="A2" s="170" t="s">
        <v>20</v>
      </c>
      <c r="B2" s="25" t="s">
        <v>21</v>
      </c>
      <c r="C2" s="10" t="s">
        <v>24</v>
      </c>
      <c r="D2" s="16" t="s">
        <v>29</v>
      </c>
      <c r="E2" s="9" t="s">
        <v>23</v>
      </c>
      <c r="F2" s="14" t="s">
        <v>28</v>
      </c>
      <c r="G2" s="171" t="s">
        <v>26</v>
      </c>
      <c r="H2" s="11" t="s">
        <v>25</v>
      </c>
      <c r="I2" s="13" t="s">
        <v>27</v>
      </c>
      <c r="K2" s="17" t="s">
        <v>31</v>
      </c>
      <c r="M2" s="17" t="s">
        <v>203</v>
      </c>
    </row>
    <row r="3" spans="1:1021" x14ac:dyDescent="0.25">
      <c r="C3" s="10" t="s">
        <v>38</v>
      </c>
      <c r="D3" s="16"/>
      <c r="E3" s="9" t="s">
        <v>38</v>
      </c>
      <c r="F3" s="14"/>
      <c r="G3" s="171"/>
      <c r="H3" s="11"/>
      <c r="I3" s="13"/>
    </row>
    <row r="4" spans="1:1021" x14ac:dyDescent="0.25">
      <c r="C4" s="17">
        <v>68</v>
      </c>
      <c r="D4" s="17">
        <v>40</v>
      </c>
      <c r="E4" s="17">
        <v>34</v>
      </c>
      <c r="F4" s="17">
        <v>12</v>
      </c>
      <c r="G4" s="17">
        <v>9</v>
      </c>
      <c r="H4" s="17">
        <v>3</v>
      </c>
      <c r="I4" s="17">
        <v>5</v>
      </c>
    </row>
    <row r="5" spans="1:1021" x14ac:dyDescent="0.25">
      <c r="B5" s="25" t="s">
        <v>207</v>
      </c>
      <c r="C5" s="173">
        <f t="shared" ref="C5:I5" si="0">SUM(C6-C4)</f>
        <v>1</v>
      </c>
      <c r="D5" s="173">
        <f t="shared" si="0"/>
        <v>1</v>
      </c>
      <c r="E5" s="173">
        <f t="shared" si="0"/>
        <v>4</v>
      </c>
      <c r="F5" s="173">
        <f t="shared" si="0"/>
        <v>2</v>
      </c>
      <c r="G5" s="173">
        <f t="shared" si="0"/>
        <v>0</v>
      </c>
      <c r="H5" s="173">
        <f t="shared" si="0"/>
        <v>2</v>
      </c>
      <c r="I5" s="173">
        <f t="shared" si="0"/>
        <v>3</v>
      </c>
    </row>
    <row r="6" spans="1:1021" x14ac:dyDescent="0.25">
      <c r="B6" s="25" t="s">
        <v>1019</v>
      </c>
      <c r="C6" s="17">
        <f t="shared" ref="C6:I6" si="1">SUM(C8:C42)</f>
        <v>69</v>
      </c>
      <c r="D6" s="17">
        <f t="shared" si="1"/>
        <v>41</v>
      </c>
      <c r="E6" s="17">
        <f t="shared" si="1"/>
        <v>38</v>
      </c>
      <c r="F6" s="17">
        <f t="shared" si="1"/>
        <v>14</v>
      </c>
      <c r="G6" s="17">
        <f t="shared" si="1"/>
        <v>9</v>
      </c>
      <c r="H6" s="17">
        <f t="shared" si="1"/>
        <v>5</v>
      </c>
      <c r="I6" s="17">
        <f t="shared" si="1"/>
        <v>8</v>
      </c>
      <c r="K6" s="17">
        <f>SUM(C6:I6)</f>
        <v>184</v>
      </c>
      <c r="M6" s="17">
        <f>SUM(M8:M42)</f>
        <v>1116306</v>
      </c>
      <c r="O6" s="19">
        <f>IF(K6=0,"★",SUM(M6/K6))</f>
        <v>6066.880434782609</v>
      </c>
    </row>
    <row r="8" spans="1:1021" x14ac:dyDescent="0.25">
      <c r="A8" s="170" t="s">
        <v>1020</v>
      </c>
      <c r="B8" s="25" t="s">
        <v>1020</v>
      </c>
      <c r="C8" s="17">
        <v>20</v>
      </c>
      <c r="D8" s="17">
        <v>14</v>
      </c>
      <c r="E8" s="17">
        <v>16</v>
      </c>
      <c r="F8" s="17">
        <v>2</v>
      </c>
      <c r="G8" s="17">
        <v>5</v>
      </c>
      <c r="H8" s="17">
        <v>3</v>
      </c>
      <c r="I8" s="17">
        <v>2</v>
      </c>
      <c r="J8" s="17" t="s">
        <v>40</v>
      </c>
      <c r="K8" s="17">
        <f t="shared" ref="K8:K42" si="2">SUM(C8:I8)</f>
        <v>62</v>
      </c>
      <c r="L8" s="17" t="s">
        <v>40</v>
      </c>
      <c r="M8" s="17">
        <v>326165</v>
      </c>
      <c r="O8" s="19">
        <f t="shared" ref="O8:O42" si="3">IF(K8=0,"★",SUM(M8/K8))</f>
        <v>5260.7258064516127</v>
      </c>
      <c r="R8" s="25" t="s">
        <v>1021</v>
      </c>
      <c r="S8" s="17">
        <v>12406</v>
      </c>
      <c r="T8" s="172">
        <v>12406</v>
      </c>
    </row>
    <row r="9" spans="1:1021" x14ac:dyDescent="0.25">
      <c r="A9" s="170" t="s">
        <v>1020</v>
      </c>
      <c r="B9" s="25" t="s">
        <v>1022</v>
      </c>
      <c r="C9" s="17">
        <v>1</v>
      </c>
      <c r="D9" s="17">
        <v>1</v>
      </c>
      <c r="E9" s="17">
        <v>1</v>
      </c>
      <c r="K9" s="17">
        <f t="shared" si="2"/>
        <v>3</v>
      </c>
      <c r="M9" s="17">
        <v>22771</v>
      </c>
      <c r="O9" s="19">
        <f t="shared" si="3"/>
        <v>7590.333333333333</v>
      </c>
      <c r="R9" s="25" t="s">
        <v>1023</v>
      </c>
      <c r="S9" s="17">
        <v>36689</v>
      </c>
      <c r="T9" s="172">
        <v>12229.666666666701</v>
      </c>
    </row>
    <row r="10" spans="1:1021" x14ac:dyDescent="0.25">
      <c r="A10" s="170" t="s">
        <v>1020</v>
      </c>
      <c r="B10" s="25" t="s">
        <v>1024</v>
      </c>
      <c r="K10" s="17">
        <f t="shared" si="2"/>
        <v>0</v>
      </c>
      <c r="M10" s="17">
        <v>11671</v>
      </c>
      <c r="O10" s="19" t="str">
        <f t="shared" si="3"/>
        <v>★</v>
      </c>
      <c r="R10" s="25" t="s">
        <v>1025</v>
      </c>
      <c r="S10" s="17">
        <v>22996</v>
      </c>
      <c r="T10" s="172">
        <v>11498</v>
      </c>
    </row>
    <row r="11" spans="1:1021" x14ac:dyDescent="0.25">
      <c r="A11" s="170" t="s">
        <v>1020</v>
      </c>
      <c r="B11" s="25" t="s">
        <v>1026</v>
      </c>
      <c r="C11" s="17">
        <v>1</v>
      </c>
      <c r="D11" s="17">
        <v>1</v>
      </c>
      <c r="F11" s="17">
        <v>1</v>
      </c>
      <c r="K11" s="17">
        <f t="shared" si="2"/>
        <v>3</v>
      </c>
      <c r="M11" s="17">
        <v>22111</v>
      </c>
      <c r="O11" s="19">
        <f t="shared" si="3"/>
        <v>7370.333333333333</v>
      </c>
      <c r="R11" s="25" t="s">
        <v>1027</v>
      </c>
      <c r="S11" s="17">
        <v>34125</v>
      </c>
      <c r="T11" s="172">
        <v>11375</v>
      </c>
    </row>
    <row r="12" spans="1:1021" x14ac:dyDescent="0.25">
      <c r="A12" s="170" t="s">
        <v>1020</v>
      </c>
      <c r="B12" s="25" t="s">
        <v>1028</v>
      </c>
      <c r="C12" s="17">
        <v>2</v>
      </c>
      <c r="E12" s="17">
        <v>2</v>
      </c>
      <c r="K12" s="17">
        <f t="shared" si="2"/>
        <v>4</v>
      </c>
      <c r="M12" s="17">
        <v>35864</v>
      </c>
      <c r="O12" s="19">
        <f t="shared" si="3"/>
        <v>8966</v>
      </c>
      <c r="R12" s="25" t="s">
        <v>1029</v>
      </c>
      <c r="S12" s="17">
        <v>9965</v>
      </c>
      <c r="T12" s="172">
        <v>9965</v>
      </c>
    </row>
    <row r="13" spans="1:1021" x14ac:dyDescent="0.25">
      <c r="A13" s="170" t="s">
        <v>1020</v>
      </c>
      <c r="B13" s="25" t="s">
        <v>1030</v>
      </c>
      <c r="K13" s="17">
        <f t="shared" si="2"/>
        <v>0</v>
      </c>
      <c r="M13" s="17">
        <v>1986</v>
      </c>
      <c r="O13" s="19" t="str">
        <f t="shared" si="3"/>
        <v>★</v>
      </c>
      <c r="R13" s="25" t="s">
        <v>1031</v>
      </c>
      <c r="S13" s="17">
        <v>9659</v>
      </c>
      <c r="T13" s="172">
        <v>9659</v>
      </c>
    </row>
    <row r="14" spans="1:1021" x14ac:dyDescent="0.25">
      <c r="A14" s="170" t="s">
        <v>1020</v>
      </c>
      <c r="B14" s="25" t="s">
        <v>1032</v>
      </c>
      <c r="K14" s="17">
        <f t="shared" si="2"/>
        <v>0</v>
      </c>
      <c r="M14" s="17">
        <v>1753</v>
      </c>
      <c r="O14" s="19" t="str">
        <f t="shared" si="3"/>
        <v>★</v>
      </c>
      <c r="R14" s="25" t="s">
        <v>1033</v>
      </c>
      <c r="S14" s="17">
        <v>28167</v>
      </c>
      <c r="T14" s="172">
        <v>9389</v>
      </c>
    </row>
    <row r="15" spans="1:1021" x14ac:dyDescent="0.25">
      <c r="A15" s="170" t="s">
        <v>1034</v>
      </c>
      <c r="B15" s="25" t="s">
        <v>1034</v>
      </c>
      <c r="C15" s="17">
        <v>16</v>
      </c>
      <c r="D15" s="17">
        <v>7</v>
      </c>
      <c r="E15" s="17">
        <v>8</v>
      </c>
      <c r="G15" s="17">
        <v>3</v>
      </c>
      <c r="H15" s="17">
        <v>1</v>
      </c>
      <c r="K15" s="17">
        <f t="shared" si="2"/>
        <v>35</v>
      </c>
      <c r="M15" s="17">
        <v>169462</v>
      </c>
      <c r="O15" s="19">
        <f t="shared" si="3"/>
        <v>4841.7714285714283</v>
      </c>
      <c r="R15" s="25" t="s">
        <v>1035</v>
      </c>
      <c r="S15" s="17">
        <v>27835</v>
      </c>
      <c r="T15" s="172">
        <v>9278.3333333333303</v>
      </c>
    </row>
    <row r="16" spans="1:1021" x14ac:dyDescent="0.25">
      <c r="A16" s="170" t="s">
        <v>1034</v>
      </c>
      <c r="B16" s="25" t="s">
        <v>85</v>
      </c>
      <c r="C16" s="17">
        <v>1</v>
      </c>
      <c r="F16" s="17">
        <v>1</v>
      </c>
      <c r="I16" s="17">
        <v>1</v>
      </c>
      <c r="K16" s="17">
        <f t="shared" si="2"/>
        <v>3</v>
      </c>
      <c r="M16" s="17">
        <v>13622</v>
      </c>
      <c r="O16" s="19">
        <f t="shared" si="3"/>
        <v>4540.666666666667</v>
      </c>
      <c r="R16" s="25" t="s">
        <v>1028</v>
      </c>
      <c r="S16" s="17">
        <v>35864</v>
      </c>
      <c r="T16" s="172">
        <v>8966</v>
      </c>
    </row>
    <row r="17" spans="1:20" x14ac:dyDescent="0.25">
      <c r="A17" s="170" t="s">
        <v>1036</v>
      </c>
      <c r="B17" s="25" t="s">
        <v>1023</v>
      </c>
      <c r="C17" s="17">
        <v>1</v>
      </c>
      <c r="F17" s="17">
        <v>1</v>
      </c>
      <c r="I17" s="17">
        <v>1</v>
      </c>
      <c r="K17" s="17">
        <f t="shared" si="2"/>
        <v>3</v>
      </c>
      <c r="M17" s="17">
        <v>36689</v>
      </c>
      <c r="O17" s="19">
        <f t="shared" si="3"/>
        <v>12229.666666666666</v>
      </c>
      <c r="R17" s="25" t="s">
        <v>1037</v>
      </c>
      <c r="S17" s="17">
        <v>55067</v>
      </c>
      <c r="T17" s="172">
        <v>7866.7142857142899</v>
      </c>
    </row>
    <row r="18" spans="1:20" x14ac:dyDescent="0.25">
      <c r="A18" s="170" t="s">
        <v>1036</v>
      </c>
      <c r="B18" s="25" t="s">
        <v>1038</v>
      </c>
      <c r="C18" s="17">
        <v>3</v>
      </c>
      <c r="D18" s="17">
        <v>1</v>
      </c>
      <c r="H18" s="17">
        <v>1</v>
      </c>
      <c r="I18" s="17">
        <v>1</v>
      </c>
      <c r="K18" s="17">
        <f t="shared" si="2"/>
        <v>6</v>
      </c>
      <c r="M18" s="17">
        <v>32892</v>
      </c>
      <c r="O18" s="19">
        <f t="shared" si="3"/>
        <v>5482</v>
      </c>
      <c r="R18" s="25" t="s">
        <v>1022</v>
      </c>
      <c r="S18" s="17">
        <v>22771</v>
      </c>
      <c r="T18" s="172">
        <v>7590.3333333333303</v>
      </c>
    </row>
    <row r="19" spans="1:20" x14ac:dyDescent="0.25">
      <c r="A19" s="170" t="s">
        <v>1036</v>
      </c>
      <c r="B19" s="25" t="s">
        <v>1021</v>
      </c>
      <c r="C19" s="17">
        <v>1</v>
      </c>
      <c r="K19" s="17">
        <f t="shared" si="2"/>
        <v>1</v>
      </c>
      <c r="M19" s="17">
        <v>12406</v>
      </c>
      <c r="O19" s="19">
        <f t="shared" si="3"/>
        <v>12406</v>
      </c>
      <c r="R19" s="25" t="s">
        <v>170</v>
      </c>
      <c r="S19" s="17">
        <v>15028</v>
      </c>
      <c r="T19" s="172">
        <v>7514</v>
      </c>
    </row>
    <row r="20" spans="1:20" x14ac:dyDescent="0.25">
      <c r="A20" s="170" t="s">
        <v>1036</v>
      </c>
      <c r="B20" s="25" t="s">
        <v>1039</v>
      </c>
      <c r="K20" s="17">
        <f t="shared" si="2"/>
        <v>0</v>
      </c>
      <c r="M20" s="17">
        <v>2065</v>
      </c>
      <c r="O20" s="19" t="str">
        <f t="shared" si="3"/>
        <v>★</v>
      </c>
      <c r="R20" s="25" t="s">
        <v>1026</v>
      </c>
      <c r="S20" s="17">
        <v>22111</v>
      </c>
      <c r="T20" s="172">
        <v>7370.3333333333303</v>
      </c>
    </row>
    <row r="21" spans="1:20" x14ac:dyDescent="0.25">
      <c r="A21" s="170" t="s">
        <v>1036</v>
      </c>
      <c r="B21" s="25" t="s">
        <v>1001</v>
      </c>
      <c r="D21" s="17">
        <v>2</v>
      </c>
      <c r="E21" s="17">
        <v>1</v>
      </c>
      <c r="K21" s="17">
        <f t="shared" si="2"/>
        <v>3</v>
      </c>
      <c r="M21" s="17">
        <v>10188</v>
      </c>
      <c r="O21" s="19">
        <f t="shared" si="3"/>
        <v>3396</v>
      </c>
      <c r="R21" s="25" t="s">
        <v>1040</v>
      </c>
      <c r="S21" s="17">
        <v>7241</v>
      </c>
      <c r="T21" s="172">
        <v>7241</v>
      </c>
    </row>
    <row r="22" spans="1:20" x14ac:dyDescent="0.25">
      <c r="A22" s="170" t="s">
        <v>1041</v>
      </c>
      <c r="B22" s="25" t="s">
        <v>1041</v>
      </c>
      <c r="C22" s="17">
        <v>3</v>
      </c>
      <c r="D22" s="17">
        <v>3</v>
      </c>
      <c r="E22" s="17">
        <v>2</v>
      </c>
      <c r="F22" s="17">
        <v>1</v>
      </c>
      <c r="K22" s="17">
        <f t="shared" si="2"/>
        <v>9</v>
      </c>
      <c r="M22" s="17">
        <v>46318</v>
      </c>
      <c r="O22" s="19">
        <f t="shared" si="3"/>
        <v>5146.4444444444443</v>
      </c>
      <c r="R22" s="25" t="s">
        <v>1042</v>
      </c>
      <c r="S22" s="17">
        <v>20041</v>
      </c>
      <c r="T22" s="172">
        <v>6680.3333333333303</v>
      </c>
    </row>
    <row r="23" spans="1:20" x14ac:dyDescent="0.25">
      <c r="A23" s="170" t="s">
        <v>1037</v>
      </c>
      <c r="B23" s="25" t="s">
        <v>1037</v>
      </c>
      <c r="C23" s="17">
        <v>2</v>
      </c>
      <c r="D23" s="17">
        <v>2</v>
      </c>
      <c r="E23" s="17">
        <v>1</v>
      </c>
      <c r="F23" s="17">
        <v>1</v>
      </c>
      <c r="I23" s="17">
        <v>1</v>
      </c>
      <c r="K23" s="17">
        <f t="shared" si="2"/>
        <v>7</v>
      </c>
      <c r="M23" s="17">
        <v>55067</v>
      </c>
      <c r="O23" s="19">
        <f t="shared" si="3"/>
        <v>7866.7142857142853</v>
      </c>
      <c r="R23" s="25" t="s">
        <v>1038</v>
      </c>
      <c r="S23" s="17">
        <v>32892</v>
      </c>
      <c r="T23" s="172">
        <v>5482</v>
      </c>
    </row>
    <row r="24" spans="1:20" x14ac:dyDescent="0.25">
      <c r="A24" s="170" t="s">
        <v>1043</v>
      </c>
      <c r="B24" s="25" t="s">
        <v>1043</v>
      </c>
      <c r="C24" s="17">
        <v>3</v>
      </c>
      <c r="D24" s="17">
        <v>1</v>
      </c>
      <c r="E24" s="17">
        <v>2</v>
      </c>
      <c r="I24" s="17">
        <v>1</v>
      </c>
      <c r="K24" s="17">
        <f t="shared" si="2"/>
        <v>7</v>
      </c>
      <c r="M24" s="17">
        <v>34043</v>
      </c>
      <c r="O24" s="19">
        <f t="shared" si="3"/>
        <v>4863.2857142857147</v>
      </c>
      <c r="R24" s="25" t="s">
        <v>1020</v>
      </c>
      <c r="S24" s="17">
        <v>326165</v>
      </c>
      <c r="T24" s="172">
        <v>5260.72580645161</v>
      </c>
    </row>
    <row r="25" spans="1:20" x14ac:dyDescent="0.25">
      <c r="A25" s="170" t="s">
        <v>1044</v>
      </c>
      <c r="B25" s="25" t="s">
        <v>1044</v>
      </c>
      <c r="C25" s="17">
        <v>2</v>
      </c>
      <c r="D25" s="17">
        <v>3</v>
      </c>
      <c r="E25" s="17">
        <v>1</v>
      </c>
      <c r="F25" s="17">
        <v>1</v>
      </c>
      <c r="K25" s="17">
        <f t="shared" si="2"/>
        <v>7</v>
      </c>
      <c r="M25" s="17">
        <v>36468</v>
      </c>
      <c r="O25" s="19">
        <f t="shared" si="3"/>
        <v>5209.7142857142853</v>
      </c>
      <c r="R25" s="25" t="s">
        <v>1044</v>
      </c>
      <c r="S25" s="17">
        <v>36468</v>
      </c>
      <c r="T25" s="172">
        <v>5209.7142857142899</v>
      </c>
    </row>
    <row r="26" spans="1:20" x14ac:dyDescent="0.25">
      <c r="A26" s="170" t="s">
        <v>1044</v>
      </c>
      <c r="B26" s="25" t="s">
        <v>1045</v>
      </c>
      <c r="K26" s="17">
        <f t="shared" si="2"/>
        <v>0</v>
      </c>
      <c r="M26" s="17">
        <v>6142</v>
      </c>
      <c r="O26" s="19" t="str">
        <f t="shared" si="3"/>
        <v>★</v>
      </c>
      <c r="R26" s="25" t="s">
        <v>1041</v>
      </c>
      <c r="S26" s="17">
        <v>46318</v>
      </c>
      <c r="T26" s="172">
        <v>5146.4444444444398</v>
      </c>
    </row>
    <row r="27" spans="1:20" x14ac:dyDescent="0.25">
      <c r="A27" s="170" t="s">
        <v>1046</v>
      </c>
      <c r="B27" s="25" t="s">
        <v>1046</v>
      </c>
      <c r="C27" s="17">
        <v>4</v>
      </c>
      <c r="D27" s="17">
        <v>3</v>
      </c>
      <c r="E27" s="17">
        <v>2</v>
      </c>
      <c r="K27" s="17">
        <f t="shared" si="2"/>
        <v>9</v>
      </c>
      <c r="M27" s="17">
        <v>41827</v>
      </c>
      <c r="O27" s="19">
        <f t="shared" si="3"/>
        <v>4647.4444444444443</v>
      </c>
      <c r="R27" s="25" t="s">
        <v>1043</v>
      </c>
      <c r="S27" s="17">
        <v>34043</v>
      </c>
      <c r="T27" s="172">
        <v>4863.2857142857101</v>
      </c>
    </row>
    <row r="28" spans="1:20" x14ac:dyDescent="0.25">
      <c r="A28" s="170" t="s">
        <v>1046</v>
      </c>
      <c r="B28" s="25" t="s">
        <v>1040</v>
      </c>
      <c r="F28" s="17">
        <v>1</v>
      </c>
      <c r="K28" s="17">
        <f t="shared" si="2"/>
        <v>1</v>
      </c>
      <c r="M28" s="17">
        <v>7241</v>
      </c>
      <c r="O28" s="19">
        <f t="shared" si="3"/>
        <v>7241</v>
      </c>
      <c r="R28" s="25" t="s">
        <v>1047</v>
      </c>
      <c r="S28" s="17">
        <v>14540</v>
      </c>
      <c r="T28" s="172">
        <v>4846.6666666666697</v>
      </c>
    </row>
    <row r="29" spans="1:20" x14ac:dyDescent="0.25">
      <c r="A29" s="170" t="s">
        <v>1027</v>
      </c>
      <c r="B29" s="25" t="s">
        <v>1027</v>
      </c>
      <c r="C29" s="17">
        <v>1</v>
      </c>
      <c r="F29" s="17">
        <v>2</v>
      </c>
      <c r="K29" s="17">
        <f t="shared" si="2"/>
        <v>3</v>
      </c>
      <c r="M29" s="17">
        <v>34125</v>
      </c>
      <c r="O29" s="19">
        <f t="shared" si="3"/>
        <v>11375</v>
      </c>
      <c r="R29" s="25" t="s">
        <v>1034</v>
      </c>
      <c r="S29" s="17">
        <v>169462</v>
      </c>
      <c r="T29" s="172">
        <v>4841.7714285714301</v>
      </c>
    </row>
    <row r="30" spans="1:20" x14ac:dyDescent="0.25">
      <c r="A30" s="170" t="s">
        <v>1048</v>
      </c>
      <c r="B30" s="25" t="s">
        <v>1031</v>
      </c>
      <c r="C30" s="17">
        <v>1</v>
      </c>
      <c r="K30" s="17">
        <f t="shared" si="2"/>
        <v>1</v>
      </c>
      <c r="M30" s="17">
        <v>9659</v>
      </c>
      <c r="O30" s="19">
        <f t="shared" si="3"/>
        <v>9659</v>
      </c>
      <c r="R30" s="25" t="s">
        <v>1046</v>
      </c>
      <c r="S30" s="17">
        <v>41827</v>
      </c>
      <c r="T30" s="172">
        <v>4647.4444444444398</v>
      </c>
    </row>
    <row r="31" spans="1:20" x14ac:dyDescent="0.25">
      <c r="A31" s="170" t="s">
        <v>1048</v>
      </c>
      <c r="B31" s="25" t="s">
        <v>1049</v>
      </c>
      <c r="K31" s="17">
        <f t="shared" si="2"/>
        <v>0</v>
      </c>
      <c r="M31" s="17">
        <v>1315</v>
      </c>
      <c r="O31" s="19" t="str">
        <f t="shared" si="3"/>
        <v>★</v>
      </c>
      <c r="R31" s="25" t="s">
        <v>85</v>
      </c>
      <c r="S31" s="17">
        <v>13622</v>
      </c>
      <c r="T31" s="172">
        <v>4540.6666666666697</v>
      </c>
    </row>
    <row r="32" spans="1:20" x14ac:dyDescent="0.25">
      <c r="A32" s="170" t="s">
        <v>1048</v>
      </c>
      <c r="B32" s="25" t="s">
        <v>1050</v>
      </c>
      <c r="K32" s="17">
        <f t="shared" si="2"/>
        <v>0</v>
      </c>
      <c r="M32" s="17">
        <v>955</v>
      </c>
      <c r="O32" s="19" t="str">
        <f t="shared" si="3"/>
        <v>★</v>
      </c>
      <c r="R32" s="25" t="s">
        <v>1001</v>
      </c>
      <c r="S32" s="17">
        <v>10188</v>
      </c>
      <c r="T32" s="172">
        <v>3396</v>
      </c>
    </row>
    <row r="33" spans="1:19" x14ac:dyDescent="0.25">
      <c r="A33" s="170" t="s">
        <v>1048</v>
      </c>
      <c r="B33" s="25" t="s">
        <v>1051</v>
      </c>
      <c r="K33" s="17">
        <f t="shared" si="2"/>
        <v>0</v>
      </c>
      <c r="M33" s="17">
        <v>1003</v>
      </c>
      <c r="O33" s="19" t="str">
        <f t="shared" si="3"/>
        <v>★</v>
      </c>
      <c r="R33" s="25" t="s">
        <v>1024</v>
      </c>
      <c r="S33" s="17">
        <v>11671</v>
      </c>
    </row>
    <row r="34" spans="1:19" x14ac:dyDescent="0.25">
      <c r="A34" s="170" t="s">
        <v>1048</v>
      </c>
      <c r="B34" s="25" t="s">
        <v>1029</v>
      </c>
      <c r="C34" s="17">
        <v>1</v>
      </c>
      <c r="K34" s="17">
        <f t="shared" si="2"/>
        <v>1</v>
      </c>
      <c r="M34" s="17">
        <v>9965</v>
      </c>
      <c r="O34" s="19">
        <f t="shared" si="3"/>
        <v>9965</v>
      </c>
      <c r="R34" s="25" t="s">
        <v>1045</v>
      </c>
      <c r="S34" s="17">
        <v>6142</v>
      </c>
    </row>
    <row r="35" spans="1:19" x14ac:dyDescent="0.25">
      <c r="A35" s="170" t="s">
        <v>1048</v>
      </c>
      <c r="B35" s="25" t="s">
        <v>1052</v>
      </c>
      <c r="K35" s="17">
        <f t="shared" si="2"/>
        <v>0</v>
      </c>
      <c r="M35" s="17">
        <v>1323</v>
      </c>
      <c r="O35" s="19" t="str">
        <f t="shared" si="3"/>
        <v>★</v>
      </c>
      <c r="R35" s="25" t="s">
        <v>1053</v>
      </c>
      <c r="S35" s="17">
        <v>2603</v>
      </c>
    </row>
    <row r="36" spans="1:19" x14ac:dyDescent="0.25">
      <c r="A36" s="170" t="s">
        <v>1048</v>
      </c>
      <c r="B36" s="25" t="s">
        <v>1047</v>
      </c>
      <c r="C36" s="17">
        <v>1</v>
      </c>
      <c r="D36" s="17">
        <v>1</v>
      </c>
      <c r="F36" s="17">
        <v>1</v>
      </c>
      <c r="K36" s="17">
        <f t="shared" si="2"/>
        <v>3</v>
      </c>
      <c r="M36" s="17">
        <v>14540</v>
      </c>
      <c r="O36" s="19">
        <f t="shared" si="3"/>
        <v>4846.666666666667</v>
      </c>
      <c r="R36" s="25" t="s">
        <v>1039</v>
      </c>
      <c r="S36" s="17">
        <v>2065</v>
      </c>
    </row>
    <row r="37" spans="1:19" x14ac:dyDescent="0.25">
      <c r="A37" s="170" t="s">
        <v>1048</v>
      </c>
      <c r="B37" s="25" t="s">
        <v>1042</v>
      </c>
      <c r="C37" s="17">
        <v>1</v>
      </c>
      <c r="E37" s="17">
        <v>1</v>
      </c>
      <c r="F37" s="17">
        <v>1</v>
      </c>
      <c r="K37" s="17">
        <f t="shared" si="2"/>
        <v>3</v>
      </c>
      <c r="M37" s="17">
        <v>20041</v>
      </c>
      <c r="O37" s="19">
        <f t="shared" si="3"/>
        <v>6680.333333333333</v>
      </c>
      <c r="R37" s="25" t="s">
        <v>1030</v>
      </c>
      <c r="S37" s="17">
        <v>1986</v>
      </c>
    </row>
    <row r="38" spans="1:19" x14ac:dyDescent="0.25">
      <c r="A38" s="170" t="s">
        <v>1053</v>
      </c>
      <c r="B38" s="25" t="s">
        <v>1053</v>
      </c>
      <c r="K38" s="17">
        <f t="shared" si="2"/>
        <v>0</v>
      </c>
      <c r="M38" s="17">
        <v>2603</v>
      </c>
      <c r="O38" s="19" t="str">
        <f t="shared" si="3"/>
        <v>★</v>
      </c>
      <c r="R38" s="25" t="s">
        <v>1032</v>
      </c>
      <c r="S38" s="17">
        <v>1753</v>
      </c>
    </row>
    <row r="39" spans="1:19" x14ac:dyDescent="0.25">
      <c r="A39" s="170" t="s">
        <v>1025</v>
      </c>
      <c r="B39" s="25" t="s">
        <v>1025</v>
      </c>
      <c r="C39" s="17">
        <v>1</v>
      </c>
      <c r="D39" s="17">
        <v>1</v>
      </c>
      <c r="K39" s="17">
        <f t="shared" si="2"/>
        <v>2</v>
      </c>
      <c r="M39" s="17">
        <v>22996</v>
      </c>
      <c r="O39" s="19">
        <f t="shared" si="3"/>
        <v>11498</v>
      </c>
      <c r="R39" s="25" t="s">
        <v>1052</v>
      </c>
      <c r="S39" s="17">
        <v>1323</v>
      </c>
    </row>
    <row r="40" spans="1:19" x14ac:dyDescent="0.25">
      <c r="A40" s="170" t="s">
        <v>1033</v>
      </c>
      <c r="B40" s="25" t="s">
        <v>1033</v>
      </c>
      <c r="C40" s="17">
        <v>1</v>
      </c>
      <c r="D40" s="17">
        <v>1</v>
      </c>
      <c r="G40" s="17">
        <v>1</v>
      </c>
      <c r="K40" s="17">
        <f t="shared" si="2"/>
        <v>3</v>
      </c>
      <c r="M40" s="17">
        <v>28167</v>
      </c>
      <c r="O40" s="19">
        <f t="shared" si="3"/>
        <v>9389</v>
      </c>
      <c r="R40" s="25" t="s">
        <v>1049</v>
      </c>
      <c r="S40" s="17">
        <v>1315</v>
      </c>
    </row>
    <row r="41" spans="1:19" x14ac:dyDescent="0.25">
      <c r="A41" s="170" t="s">
        <v>1035</v>
      </c>
      <c r="B41" s="25" t="s">
        <v>1035</v>
      </c>
      <c r="C41" s="17">
        <v>1</v>
      </c>
      <c r="E41" s="17">
        <v>1</v>
      </c>
      <c r="I41" s="17">
        <v>1</v>
      </c>
      <c r="K41" s="17">
        <f t="shared" si="2"/>
        <v>3</v>
      </c>
      <c r="M41" s="17">
        <v>27835</v>
      </c>
      <c r="O41" s="19">
        <f t="shared" si="3"/>
        <v>9278.3333333333339</v>
      </c>
      <c r="R41" s="25" t="s">
        <v>1051</v>
      </c>
      <c r="S41" s="17">
        <v>1003</v>
      </c>
    </row>
    <row r="42" spans="1:19" x14ac:dyDescent="0.25">
      <c r="A42" s="170" t="s">
        <v>170</v>
      </c>
      <c r="B42" s="25" t="s">
        <v>170</v>
      </c>
      <c r="C42" s="17">
        <v>1</v>
      </c>
      <c r="F42" s="17">
        <v>1</v>
      </c>
      <c r="K42" s="17">
        <f t="shared" si="2"/>
        <v>2</v>
      </c>
      <c r="M42" s="17">
        <v>15028</v>
      </c>
      <c r="O42" s="19">
        <f t="shared" si="3"/>
        <v>7514</v>
      </c>
      <c r="R42" s="25" t="s">
        <v>1050</v>
      </c>
      <c r="S42" s="17">
        <v>955</v>
      </c>
    </row>
  </sheetData>
  <phoneticPr fontId="5"/>
  <hyperlinks>
    <hyperlink ref="O1" r:id="rId1" xr:uid="{00000000-0004-0000-0B00-000000000000}"/>
  </hyperlinks>
  <pageMargins left="0" right="0" top="0.39370078740157477" bottom="0.39370078740157477" header="0" footer="0"/>
  <pageSetup paperSize="9" orientation="portrait" horizontalDpi="300" verticalDpi="300" r:id="rId2"/>
  <headerFooter>
    <oddHeader>&amp;C&amp;A</oddHeader>
    <oddFooter>&amp;Cページ &amp;P</oddFooter>
  </headerFooter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86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1" max="1" width="10.69921875" style="84" customWidth="1"/>
    <col min="2" max="2" width="13.3984375" style="25" customWidth="1"/>
    <col min="3" max="3" width="19.69921875" style="17" customWidth="1"/>
    <col min="4" max="4" width="11.19921875" style="17" customWidth="1"/>
    <col min="5" max="5" width="10.69921875" style="17" customWidth="1"/>
    <col min="6" max="6" width="13" style="17" customWidth="1"/>
    <col min="7" max="7" width="10.69921875" style="17" customWidth="1"/>
    <col min="8" max="8" width="17.69921875" style="17" customWidth="1"/>
    <col min="9" max="11" width="14.296875" style="17" customWidth="1"/>
    <col min="12" max="12" width="17.69921875" style="17" customWidth="1"/>
    <col min="13" max="13" width="8.296875" style="17" customWidth="1"/>
    <col min="14" max="18" width="10.69921875" style="17" customWidth="1"/>
    <col min="19" max="19" width="15.296875" style="20" customWidth="1"/>
    <col min="20" max="23" width="10.69921875" style="17" customWidth="1"/>
    <col min="24" max="24" width="10.69921875" style="172" customWidth="1"/>
    <col min="25" max="1024" width="10.69921875" style="17" customWidth="1"/>
  </cols>
  <sheetData>
    <row r="1" spans="1:1024" ht="87.6" customHeight="1" x14ac:dyDescent="0.25">
      <c r="A1" s="316" t="s">
        <v>1054</v>
      </c>
      <c r="B1" s="316"/>
      <c r="C1" s="200" t="s">
        <v>1184</v>
      </c>
      <c r="D1" s="2"/>
      <c r="E1"/>
      <c r="F1"/>
      <c r="G1" s="2"/>
      <c r="H1" s="3"/>
      <c r="I1" s="3"/>
      <c r="J1" s="3"/>
      <c r="K1" s="3"/>
      <c r="L1" s="3"/>
      <c r="M1" s="2"/>
      <c r="N1" s="2"/>
      <c r="O1" s="2"/>
      <c r="P1" s="2"/>
      <c r="Q1" s="2" t="s">
        <v>1017</v>
      </c>
      <c r="R1" s="2"/>
      <c r="S1" s="201" t="s">
        <v>1055</v>
      </c>
      <c r="T1" s="2"/>
      <c r="U1" s="2" t="s">
        <v>1017</v>
      </c>
      <c r="V1" s="2"/>
      <c r="W1" s="2"/>
      <c r="X1" s="169"/>
      <c r="Y1" s="2"/>
      <c r="Z1" s="2"/>
      <c r="AA1" s="2"/>
      <c r="AB1" s="6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  <c r="AMC1" s="36"/>
      <c r="AMD1" s="36"/>
      <c r="AME1" s="36"/>
      <c r="AMF1" s="36"/>
      <c r="AMG1" s="36"/>
      <c r="AMH1" s="36"/>
      <c r="AMI1" s="36"/>
      <c r="AMJ1" s="36"/>
    </row>
    <row r="2" spans="1:1024" x14ac:dyDescent="0.25">
      <c r="A2" s="84" t="s">
        <v>20</v>
      </c>
      <c r="B2" s="25" t="s">
        <v>21</v>
      </c>
      <c r="C2" s="16" t="s">
        <v>29</v>
      </c>
      <c r="D2" s="174" t="s">
        <v>1056</v>
      </c>
      <c r="E2" s="10" t="s">
        <v>24</v>
      </c>
      <c r="F2" s="11" t="s">
        <v>25</v>
      </c>
      <c r="G2" s="171" t="s">
        <v>26</v>
      </c>
      <c r="H2" s="14" t="s">
        <v>28</v>
      </c>
      <c r="I2" s="175" t="s">
        <v>469</v>
      </c>
      <c r="J2" s="176" t="s">
        <v>2</v>
      </c>
      <c r="K2" s="177" t="s">
        <v>800</v>
      </c>
      <c r="L2" s="38" t="s">
        <v>189</v>
      </c>
      <c r="M2" s="13" t="s">
        <v>27</v>
      </c>
      <c r="O2" s="17" t="s">
        <v>31</v>
      </c>
      <c r="Q2" s="17" t="s">
        <v>203</v>
      </c>
    </row>
    <row r="3" spans="1:1024" x14ac:dyDescent="0.25">
      <c r="C3" s="17">
        <v>56</v>
      </c>
      <c r="D3" s="17">
        <v>50</v>
      </c>
      <c r="E3" s="17">
        <v>64</v>
      </c>
      <c r="F3" s="17">
        <v>34</v>
      </c>
      <c r="G3" s="17">
        <v>33</v>
      </c>
      <c r="H3" s="17">
        <v>31</v>
      </c>
      <c r="I3" s="17">
        <v>29</v>
      </c>
      <c r="J3" s="17">
        <v>8</v>
      </c>
      <c r="K3" s="17">
        <v>5</v>
      </c>
      <c r="L3" s="17">
        <v>1</v>
      </c>
    </row>
    <row r="4" spans="1:1024" x14ac:dyDescent="0.25">
      <c r="B4" s="25" t="s">
        <v>207</v>
      </c>
      <c r="C4" s="173">
        <v>1</v>
      </c>
      <c r="D4" s="173">
        <v>0</v>
      </c>
      <c r="E4" s="173">
        <v>4</v>
      </c>
      <c r="F4" s="173">
        <v>0</v>
      </c>
      <c r="G4" s="173"/>
      <c r="H4" s="173"/>
      <c r="I4" s="173"/>
      <c r="J4" s="173"/>
      <c r="K4" s="173"/>
      <c r="L4" s="173"/>
      <c r="M4" s="173"/>
    </row>
    <row r="5" spans="1:1024" x14ac:dyDescent="0.25">
      <c r="B5" s="25" t="s">
        <v>1057</v>
      </c>
      <c r="C5" s="17">
        <f t="shared" ref="C5:M5" si="0">SUM(C7:C76)</f>
        <v>57</v>
      </c>
      <c r="D5" s="17">
        <f t="shared" si="0"/>
        <v>50</v>
      </c>
      <c r="E5" s="17">
        <f t="shared" si="0"/>
        <v>68</v>
      </c>
      <c r="F5" s="17">
        <f t="shared" si="0"/>
        <v>34</v>
      </c>
      <c r="G5" s="17">
        <f t="shared" si="0"/>
        <v>33</v>
      </c>
      <c r="H5" s="17">
        <f t="shared" si="0"/>
        <v>31</v>
      </c>
      <c r="I5" s="17">
        <f t="shared" si="0"/>
        <v>29</v>
      </c>
      <c r="J5" s="17">
        <f t="shared" si="0"/>
        <v>8</v>
      </c>
      <c r="K5" s="17">
        <f t="shared" si="0"/>
        <v>5</v>
      </c>
      <c r="L5" s="17">
        <f t="shared" si="0"/>
        <v>1</v>
      </c>
      <c r="M5" s="17">
        <f t="shared" si="0"/>
        <v>0</v>
      </c>
      <c r="O5" s="17">
        <f>SUM(C5:M5)</f>
        <v>316</v>
      </c>
      <c r="Q5" s="17">
        <f>SUM(Q7:Q76)</f>
        <v>2024852</v>
      </c>
      <c r="S5" s="19">
        <f>IF(O5=0,"★",SUM(Q5/O5))</f>
        <v>6407.7594936708865</v>
      </c>
    </row>
    <row r="7" spans="1:1024" s="17" customFormat="1" x14ac:dyDescent="0.25">
      <c r="A7" s="84" t="s">
        <v>1058</v>
      </c>
      <c r="B7" s="25" t="s">
        <v>1058</v>
      </c>
      <c r="C7" s="17">
        <v>10</v>
      </c>
      <c r="D7" s="17">
        <v>9</v>
      </c>
      <c r="E7" s="17">
        <v>9</v>
      </c>
      <c r="F7" s="17">
        <v>10</v>
      </c>
      <c r="G7" s="17">
        <v>3</v>
      </c>
      <c r="H7" s="17">
        <v>3</v>
      </c>
      <c r="I7" s="17">
        <v>5</v>
      </c>
      <c r="J7" s="17">
        <v>3</v>
      </c>
      <c r="K7" s="17">
        <v>2</v>
      </c>
      <c r="L7" s="17" t="s">
        <v>40</v>
      </c>
      <c r="M7" s="17" t="s">
        <v>40</v>
      </c>
      <c r="N7" s="17" t="s">
        <v>40</v>
      </c>
      <c r="O7" s="17">
        <f t="shared" ref="O7:O38" si="1">SUM(C7:M7)</f>
        <v>54</v>
      </c>
      <c r="P7" s="17" t="s">
        <v>40</v>
      </c>
      <c r="Q7" s="17">
        <v>284155</v>
      </c>
      <c r="S7" s="19">
        <f t="shared" ref="S7:S38" si="2">IF(O7=0,"★",SUM(Q7/O7))</f>
        <v>5262.1296296296296</v>
      </c>
      <c r="V7" s="25" t="s">
        <v>1059</v>
      </c>
      <c r="W7" s="19" t="s">
        <v>38</v>
      </c>
      <c r="X7" s="17">
        <v>14660</v>
      </c>
    </row>
    <row r="8" spans="1:1024" s="17" customFormat="1" x14ac:dyDescent="0.25">
      <c r="A8" s="84" t="s">
        <v>1058</v>
      </c>
      <c r="B8" s="178" t="s">
        <v>1060</v>
      </c>
      <c r="C8" s="17">
        <v>1</v>
      </c>
      <c r="F8" s="17">
        <v>1</v>
      </c>
      <c r="H8" s="17">
        <v>1</v>
      </c>
      <c r="O8" s="17">
        <f t="shared" si="1"/>
        <v>3</v>
      </c>
      <c r="Q8" s="17">
        <v>21273</v>
      </c>
      <c r="S8" s="19">
        <f t="shared" si="2"/>
        <v>7091</v>
      </c>
      <c r="V8" s="25" t="s">
        <v>1061</v>
      </c>
      <c r="W8" s="19" t="s">
        <v>38</v>
      </c>
      <c r="X8" s="17">
        <v>14263</v>
      </c>
    </row>
    <row r="9" spans="1:1024" s="17" customFormat="1" x14ac:dyDescent="0.25">
      <c r="A9" s="84" t="s">
        <v>1058</v>
      </c>
      <c r="B9" s="25" t="s">
        <v>1062</v>
      </c>
      <c r="D9" s="17">
        <v>1</v>
      </c>
      <c r="H9" s="17">
        <v>1</v>
      </c>
      <c r="I9" s="17">
        <v>1</v>
      </c>
      <c r="O9" s="17">
        <f t="shared" si="1"/>
        <v>3</v>
      </c>
      <c r="Q9" s="17">
        <v>16461</v>
      </c>
      <c r="S9" s="19">
        <f t="shared" si="2"/>
        <v>5487</v>
      </c>
      <c r="V9" s="25" t="s">
        <v>1063</v>
      </c>
      <c r="W9" s="19" t="s">
        <v>38</v>
      </c>
      <c r="X9" s="17">
        <v>12555</v>
      </c>
    </row>
    <row r="10" spans="1:1024" s="17" customFormat="1" x14ac:dyDescent="0.25">
      <c r="A10" s="84" t="s">
        <v>1058</v>
      </c>
      <c r="B10" s="25" t="s">
        <v>1064</v>
      </c>
      <c r="O10" s="17">
        <f t="shared" si="1"/>
        <v>0</v>
      </c>
      <c r="Q10" s="17">
        <v>8336</v>
      </c>
      <c r="S10" s="19" t="str">
        <f t="shared" si="2"/>
        <v>★</v>
      </c>
      <c r="V10" s="25" t="s">
        <v>1065</v>
      </c>
      <c r="W10" s="19" t="s">
        <v>38</v>
      </c>
      <c r="X10" s="17">
        <v>11513</v>
      </c>
    </row>
    <row r="11" spans="1:1024" s="17" customFormat="1" x14ac:dyDescent="0.25">
      <c r="A11" s="84" t="s">
        <v>1058</v>
      </c>
      <c r="B11" s="178" t="s">
        <v>1065</v>
      </c>
      <c r="O11" s="17">
        <f t="shared" si="1"/>
        <v>0</v>
      </c>
      <c r="Q11" s="17">
        <v>11513</v>
      </c>
      <c r="S11" s="19" t="str">
        <f t="shared" si="2"/>
        <v>★</v>
      </c>
      <c r="V11" s="25" t="s">
        <v>1066</v>
      </c>
      <c r="W11" s="19" t="s">
        <v>38</v>
      </c>
      <c r="X11" s="17">
        <v>11245</v>
      </c>
    </row>
    <row r="12" spans="1:1024" s="17" customFormat="1" x14ac:dyDescent="0.25">
      <c r="A12" s="84" t="s">
        <v>1067</v>
      </c>
      <c r="B12" s="25" t="s">
        <v>1067</v>
      </c>
      <c r="C12" s="17">
        <v>3</v>
      </c>
      <c r="D12" s="17">
        <v>8</v>
      </c>
      <c r="E12" s="17">
        <v>6</v>
      </c>
      <c r="F12" s="17">
        <v>9</v>
      </c>
      <c r="G12" s="17">
        <v>1</v>
      </c>
      <c r="H12" s="17">
        <v>6</v>
      </c>
      <c r="I12" s="17">
        <v>3</v>
      </c>
      <c r="L12" s="17">
        <v>1</v>
      </c>
      <c r="O12" s="17">
        <f t="shared" si="1"/>
        <v>37</v>
      </c>
      <c r="Q12" s="17">
        <v>239904</v>
      </c>
      <c r="S12" s="19">
        <f t="shared" si="2"/>
        <v>6483.8918918918916</v>
      </c>
      <c r="V12" s="25" t="s">
        <v>1068</v>
      </c>
      <c r="W12" s="19" t="s">
        <v>38</v>
      </c>
      <c r="X12" s="17">
        <v>10657</v>
      </c>
    </row>
    <row r="13" spans="1:1024" s="17" customFormat="1" x14ac:dyDescent="0.25">
      <c r="A13" s="84" t="s">
        <v>1067</v>
      </c>
      <c r="B13" s="25" t="s">
        <v>1069</v>
      </c>
      <c r="D13" s="17">
        <v>1</v>
      </c>
      <c r="O13" s="17">
        <f t="shared" si="1"/>
        <v>1</v>
      </c>
      <c r="Q13" s="17">
        <v>22188</v>
      </c>
      <c r="S13" s="19">
        <f t="shared" si="2"/>
        <v>22188</v>
      </c>
      <c r="V13" s="25" t="s">
        <v>1070</v>
      </c>
      <c r="W13" s="19" t="s">
        <v>38</v>
      </c>
      <c r="X13" s="17">
        <v>10301</v>
      </c>
    </row>
    <row r="14" spans="1:1024" s="17" customFormat="1" x14ac:dyDescent="0.25">
      <c r="A14" s="84" t="s">
        <v>1067</v>
      </c>
      <c r="B14" s="178" t="s">
        <v>1071</v>
      </c>
      <c r="O14" s="17">
        <f t="shared" si="1"/>
        <v>0</v>
      </c>
      <c r="Q14" s="17">
        <v>4838</v>
      </c>
      <c r="S14" s="19" t="str">
        <f t="shared" si="2"/>
        <v>★</v>
      </c>
      <c r="V14" s="25" t="s">
        <v>1064</v>
      </c>
      <c r="W14" s="19" t="s">
        <v>38</v>
      </c>
      <c r="X14" s="17">
        <v>8336</v>
      </c>
    </row>
    <row r="15" spans="1:1024" s="17" customFormat="1" x14ac:dyDescent="0.25">
      <c r="A15" s="84" t="s">
        <v>1067</v>
      </c>
      <c r="B15" s="178" t="s">
        <v>1072</v>
      </c>
      <c r="D15" s="17">
        <v>1</v>
      </c>
      <c r="E15" s="17">
        <v>1</v>
      </c>
      <c r="G15" s="17">
        <v>1</v>
      </c>
      <c r="O15" s="17">
        <f t="shared" si="1"/>
        <v>3</v>
      </c>
      <c r="Q15" s="17">
        <v>18835</v>
      </c>
      <c r="S15" s="19">
        <f t="shared" si="2"/>
        <v>6278.333333333333</v>
      </c>
      <c r="V15" s="25" t="s">
        <v>1073</v>
      </c>
      <c r="W15" s="19" t="s">
        <v>38</v>
      </c>
      <c r="X15" s="17">
        <v>7878</v>
      </c>
    </row>
    <row r="16" spans="1:1024" s="17" customFormat="1" x14ac:dyDescent="0.25">
      <c r="A16" s="84" t="s">
        <v>1067</v>
      </c>
      <c r="B16" s="25" t="s">
        <v>1074</v>
      </c>
      <c r="C16" s="17">
        <v>1</v>
      </c>
      <c r="D16" s="17">
        <v>2</v>
      </c>
      <c r="E16" s="17">
        <v>1</v>
      </c>
      <c r="F16" s="17">
        <v>1</v>
      </c>
      <c r="G16" s="17">
        <v>1</v>
      </c>
      <c r="O16" s="17">
        <f t="shared" si="1"/>
        <v>6</v>
      </c>
      <c r="Q16" s="17">
        <v>35293</v>
      </c>
      <c r="S16" s="19">
        <f t="shared" si="2"/>
        <v>5882.166666666667</v>
      </c>
      <c r="V16" s="25" t="s">
        <v>1075</v>
      </c>
      <c r="W16" s="19" t="s">
        <v>38</v>
      </c>
      <c r="X16" s="17">
        <v>7702</v>
      </c>
    </row>
    <row r="17" spans="1:24" s="17" customFormat="1" x14ac:dyDescent="0.25">
      <c r="A17" s="84" t="s">
        <v>1067</v>
      </c>
      <c r="B17" s="178" t="s">
        <v>1076</v>
      </c>
      <c r="D17" s="17">
        <v>1</v>
      </c>
      <c r="E17" s="17">
        <v>1</v>
      </c>
      <c r="O17" s="17">
        <f t="shared" si="1"/>
        <v>2</v>
      </c>
      <c r="Q17" s="17">
        <v>12562</v>
      </c>
      <c r="S17" s="19">
        <f t="shared" si="2"/>
        <v>6281</v>
      </c>
      <c r="V17" s="25" t="s">
        <v>1077</v>
      </c>
      <c r="W17" s="19" t="s">
        <v>38</v>
      </c>
      <c r="X17" s="17">
        <v>7582</v>
      </c>
    </row>
    <row r="18" spans="1:24" s="17" customFormat="1" x14ac:dyDescent="0.25">
      <c r="A18" s="84" t="s">
        <v>1067</v>
      </c>
      <c r="B18" s="178" t="s">
        <v>949</v>
      </c>
      <c r="C18" s="17">
        <v>1</v>
      </c>
      <c r="D18" s="17">
        <v>2</v>
      </c>
      <c r="I18" s="17">
        <v>1</v>
      </c>
      <c r="O18" s="17">
        <f t="shared" si="1"/>
        <v>4</v>
      </c>
      <c r="Q18" s="17">
        <v>24845</v>
      </c>
      <c r="S18" s="19">
        <f t="shared" si="2"/>
        <v>6211.25</v>
      </c>
      <c r="V18" s="25" t="s">
        <v>1078</v>
      </c>
      <c r="W18" s="19" t="s">
        <v>38</v>
      </c>
      <c r="X18" s="17">
        <v>6939</v>
      </c>
    </row>
    <row r="19" spans="1:24" s="17" customFormat="1" x14ac:dyDescent="0.25">
      <c r="A19" s="84" t="s">
        <v>1079</v>
      </c>
      <c r="B19" s="25" t="s">
        <v>1079</v>
      </c>
      <c r="C19" s="17">
        <v>2</v>
      </c>
      <c r="D19" s="17">
        <v>1</v>
      </c>
      <c r="E19" s="17">
        <v>2</v>
      </c>
      <c r="F19" s="17">
        <v>4</v>
      </c>
      <c r="G19" s="17">
        <v>3</v>
      </c>
      <c r="H19" s="17">
        <v>3</v>
      </c>
      <c r="I19" s="17">
        <v>2</v>
      </c>
      <c r="O19" s="17">
        <f t="shared" si="1"/>
        <v>17</v>
      </c>
      <c r="Q19" s="17">
        <v>115434</v>
      </c>
      <c r="S19" s="19">
        <f t="shared" si="2"/>
        <v>6790.2352941176468</v>
      </c>
      <c r="V19" s="25" t="s">
        <v>1080</v>
      </c>
      <c r="W19" s="19" t="s">
        <v>38</v>
      </c>
      <c r="X19" s="17">
        <v>6252</v>
      </c>
    </row>
    <row r="20" spans="1:24" s="17" customFormat="1" x14ac:dyDescent="0.25">
      <c r="A20" s="84" t="s">
        <v>1079</v>
      </c>
      <c r="B20" s="25" t="s">
        <v>1081</v>
      </c>
      <c r="D20" s="17">
        <v>1</v>
      </c>
      <c r="O20" s="17">
        <f t="shared" si="1"/>
        <v>1</v>
      </c>
      <c r="Q20" s="17">
        <v>16111</v>
      </c>
      <c r="S20" s="19">
        <f t="shared" si="2"/>
        <v>16111</v>
      </c>
      <c r="V20" s="25" t="s">
        <v>1082</v>
      </c>
      <c r="W20" s="19" t="s">
        <v>38</v>
      </c>
      <c r="X20" s="17">
        <v>5929</v>
      </c>
    </row>
    <row r="21" spans="1:24" s="17" customFormat="1" x14ac:dyDescent="0.25">
      <c r="A21" s="84" t="s">
        <v>1079</v>
      </c>
      <c r="B21" s="25" t="s">
        <v>1083</v>
      </c>
      <c r="O21" s="17">
        <f t="shared" si="1"/>
        <v>0</v>
      </c>
      <c r="Q21" s="17">
        <v>2753</v>
      </c>
      <c r="S21" s="19" t="str">
        <f t="shared" si="2"/>
        <v>★</v>
      </c>
      <c r="V21" s="25" t="s">
        <v>1084</v>
      </c>
      <c r="W21" s="19" t="s">
        <v>38</v>
      </c>
      <c r="X21" s="17">
        <v>5274</v>
      </c>
    </row>
    <row r="22" spans="1:24" s="17" customFormat="1" x14ac:dyDescent="0.25">
      <c r="A22" s="84" t="s">
        <v>1085</v>
      </c>
      <c r="B22" s="25" t="s">
        <v>1085</v>
      </c>
      <c r="C22" s="17">
        <v>2</v>
      </c>
      <c r="D22" s="17">
        <v>5</v>
      </c>
      <c r="E22" s="17">
        <v>10</v>
      </c>
      <c r="F22" s="17">
        <v>1</v>
      </c>
      <c r="G22" s="17">
        <v>1</v>
      </c>
      <c r="H22" s="17">
        <v>5</v>
      </c>
      <c r="I22" s="17">
        <v>3</v>
      </c>
      <c r="J22" s="17">
        <v>1</v>
      </c>
      <c r="O22" s="17">
        <f t="shared" si="1"/>
        <v>28</v>
      </c>
      <c r="Q22" s="17">
        <v>125751</v>
      </c>
      <c r="S22" s="19">
        <f t="shared" si="2"/>
        <v>4491.1071428571431</v>
      </c>
      <c r="V22" s="25" t="s">
        <v>1086</v>
      </c>
      <c r="W22" s="19" t="s">
        <v>38</v>
      </c>
      <c r="X22" s="17">
        <v>5052</v>
      </c>
    </row>
    <row r="23" spans="1:24" s="17" customFormat="1" x14ac:dyDescent="0.25">
      <c r="A23" s="84" t="s">
        <v>1085</v>
      </c>
      <c r="B23" s="179" t="s">
        <v>1087</v>
      </c>
      <c r="C23" s="17">
        <v>1</v>
      </c>
      <c r="G23" s="17">
        <v>1</v>
      </c>
      <c r="H23" s="17">
        <v>1</v>
      </c>
      <c r="O23" s="17">
        <f t="shared" si="1"/>
        <v>3</v>
      </c>
      <c r="Q23" s="17">
        <v>16961</v>
      </c>
      <c r="S23" s="19">
        <f t="shared" si="2"/>
        <v>5653.666666666667</v>
      </c>
      <c r="V23" s="25" t="s">
        <v>1071</v>
      </c>
      <c r="W23" s="19" t="s">
        <v>38</v>
      </c>
      <c r="X23" s="17">
        <v>4838</v>
      </c>
    </row>
    <row r="24" spans="1:24" s="17" customFormat="1" x14ac:dyDescent="0.25">
      <c r="A24" s="84" t="s">
        <v>1085</v>
      </c>
      <c r="B24" s="25" t="s">
        <v>1088</v>
      </c>
      <c r="C24" s="17">
        <v>1</v>
      </c>
      <c r="D24" s="17">
        <v>1</v>
      </c>
      <c r="E24" s="17">
        <v>2</v>
      </c>
      <c r="H24" s="17">
        <v>1</v>
      </c>
      <c r="O24" s="17">
        <f t="shared" si="1"/>
        <v>5</v>
      </c>
      <c r="Q24" s="17">
        <v>20656</v>
      </c>
      <c r="S24" s="19">
        <f t="shared" si="2"/>
        <v>4131.2</v>
      </c>
      <c r="V24" s="25" t="s">
        <v>601</v>
      </c>
      <c r="W24" s="19" t="s">
        <v>38</v>
      </c>
      <c r="X24" s="17">
        <v>4348</v>
      </c>
    </row>
    <row r="25" spans="1:24" s="17" customFormat="1" x14ac:dyDescent="0.25">
      <c r="A25" s="84" t="s">
        <v>1085</v>
      </c>
      <c r="B25" s="178" t="s">
        <v>1089</v>
      </c>
      <c r="C25" s="17">
        <v>1</v>
      </c>
      <c r="E25" s="17">
        <v>1</v>
      </c>
      <c r="J25" s="17">
        <v>1</v>
      </c>
      <c r="O25" s="17">
        <f t="shared" si="1"/>
        <v>3</v>
      </c>
      <c r="Q25" s="17">
        <v>31025</v>
      </c>
      <c r="S25" s="19">
        <f t="shared" si="2"/>
        <v>10341.666666666666</v>
      </c>
      <c r="V25" s="25" t="s">
        <v>1090</v>
      </c>
      <c r="W25" s="19" t="s">
        <v>38</v>
      </c>
      <c r="X25" s="17">
        <v>4139</v>
      </c>
    </row>
    <row r="26" spans="1:24" s="17" customFormat="1" x14ac:dyDescent="0.25">
      <c r="A26" s="84" t="s">
        <v>1091</v>
      </c>
      <c r="B26" s="25" t="s">
        <v>1091</v>
      </c>
      <c r="C26" s="17">
        <v>10</v>
      </c>
      <c r="D26" s="17">
        <v>2</v>
      </c>
      <c r="E26" s="17">
        <v>11</v>
      </c>
      <c r="F26" s="17">
        <v>3</v>
      </c>
      <c r="G26" s="17">
        <v>5</v>
      </c>
      <c r="H26" s="17">
        <v>3</v>
      </c>
      <c r="I26" s="17">
        <v>1</v>
      </c>
      <c r="K26" s="17">
        <v>1</v>
      </c>
      <c r="O26" s="17">
        <f t="shared" si="1"/>
        <v>36</v>
      </c>
      <c r="Q26" s="17">
        <v>147906</v>
      </c>
      <c r="S26" s="19">
        <f t="shared" si="2"/>
        <v>4108.5</v>
      </c>
      <c r="V26" s="25" t="s">
        <v>1092</v>
      </c>
      <c r="W26" s="19" t="s">
        <v>38</v>
      </c>
      <c r="X26" s="17">
        <v>4077</v>
      </c>
    </row>
    <row r="27" spans="1:24" s="17" customFormat="1" x14ac:dyDescent="0.25">
      <c r="A27" s="84" t="s">
        <v>1091</v>
      </c>
      <c r="B27" s="25" t="s">
        <v>1061</v>
      </c>
      <c r="O27" s="17">
        <f t="shared" si="1"/>
        <v>0</v>
      </c>
      <c r="Q27" s="17">
        <v>14263</v>
      </c>
      <c r="S27" s="19" t="str">
        <f t="shared" si="2"/>
        <v>★</v>
      </c>
      <c r="V27" s="25" t="s">
        <v>1093</v>
      </c>
      <c r="W27" s="19" t="s">
        <v>38</v>
      </c>
      <c r="X27" s="17">
        <v>3665</v>
      </c>
    </row>
    <row r="28" spans="1:24" s="17" customFormat="1" x14ac:dyDescent="0.25">
      <c r="A28" s="84" t="s">
        <v>1091</v>
      </c>
      <c r="B28" s="178" t="s">
        <v>1094</v>
      </c>
      <c r="C28" s="17">
        <v>1</v>
      </c>
      <c r="E28" s="17">
        <v>1</v>
      </c>
      <c r="G28" s="17">
        <v>1</v>
      </c>
      <c r="O28" s="17">
        <f t="shared" si="1"/>
        <v>3</v>
      </c>
      <c r="Q28" s="17">
        <v>29606</v>
      </c>
      <c r="S28" s="19">
        <f t="shared" si="2"/>
        <v>9868.6666666666661</v>
      </c>
      <c r="V28" s="25" t="s">
        <v>545</v>
      </c>
      <c r="W28" s="19" t="s">
        <v>38</v>
      </c>
      <c r="X28" s="17">
        <v>3340</v>
      </c>
    </row>
    <row r="29" spans="1:24" s="17" customFormat="1" x14ac:dyDescent="0.25">
      <c r="A29" s="84" t="s">
        <v>1091</v>
      </c>
      <c r="B29" s="25" t="s">
        <v>1095</v>
      </c>
      <c r="C29" s="17">
        <v>1</v>
      </c>
      <c r="D29" s="17">
        <v>1</v>
      </c>
      <c r="G29" s="17">
        <v>1</v>
      </c>
      <c r="I29" s="17">
        <v>1</v>
      </c>
      <c r="O29" s="17">
        <f t="shared" si="1"/>
        <v>4</v>
      </c>
      <c r="Q29" s="17">
        <v>18247</v>
      </c>
      <c r="S29" s="19">
        <f t="shared" si="2"/>
        <v>4561.75</v>
      </c>
      <c r="V29" s="25" t="s">
        <v>1096</v>
      </c>
      <c r="W29" s="19" t="s">
        <v>38</v>
      </c>
      <c r="X29" s="17">
        <v>3275</v>
      </c>
    </row>
    <row r="30" spans="1:24" s="17" customFormat="1" x14ac:dyDescent="0.25">
      <c r="A30" s="84" t="s">
        <v>1097</v>
      </c>
      <c r="B30" s="25" t="s">
        <v>1097</v>
      </c>
      <c r="C30" s="17">
        <v>3</v>
      </c>
      <c r="E30" s="17">
        <v>2</v>
      </c>
      <c r="H30" s="17">
        <v>2</v>
      </c>
      <c r="I30" s="17">
        <v>2</v>
      </c>
      <c r="O30" s="17">
        <f t="shared" si="1"/>
        <v>9</v>
      </c>
      <c r="Q30" s="17">
        <v>46339</v>
      </c>
      <c r="S30" s="19">
        <f t="shared" si="2"/>
        <v>5148.7777777777774</v>
      </c>
      <c r="V30" s="25" t="s">
        <v>1083</v>
      </c>
      <c r="W30" s="19" t="s">
        <v>38</v>
      </c>
      <c r="X30" s="17">
        <v>2753</v>
      </c>
    </row>
    <row r="31" spans="1:24" s="17" customFormat="1" x14ac:dyDescent="0.25">
      <c r="A31" s="84" t="s">
        <v>1097</v>
      </c>
      <c r="B31" s="25" t="s">
        <v>1093</v>
      </c>
      <c r="O31" s="17">
        <f t="shared" si="1"/>
        <v>0</v>
      </c>
      <c r="Q31" s="17">
        <v>3665</v>
      </c>
      <c r="S31" s="19" t="str">
        <f t="shared" si="2"/>
        <v>★</v>
      </c>
      <c r="V31" s="25" t="s">
        <v>1098</v>
      </c>
      <c r="W31" s="19" t="s">
        <v>38</v>
      </c>
      <c r="X31" s="17">
        <v>2450</v>
      </c>
    </row>
    <row r="32" spans="1:24" s="17" customFormat="1" x14ac:dyDescent="0.25">
      <c r="A32" s="84" t="s">
        <v>1097</v>
      </c>
      <c r="B32" s="25" t="s">
        <v>1084</v>
      </c>
      <c r="O32" s="17">
        <f t="shared" si="1"/>
        <v>0</v>
      </c>
      <c r="Q32" s="17">
        <v>5274</v>
      </c>
      <c r="S32" s="19" t="str">
        <f t="shared" si="2"/>
        <v>★</v>
      </c>
      <c r="V32" s="25" t="s">
        <v>1099</v>
      </c>
      <c r="W32" s="19" t="s">
        <v>38</v>
      </c>
      <c r="X32" s="17">
        <v>2285</v>
      </c>
    </row>
    <row r="33" spans="1:24" s="17" customFormat="1" x14ac:dyDescent="0.25">
      <c r="A33" s="84" t="s">
        <v>1100</v>
      </c>
      <c r="B33" s="25" t="s">
        <v>1100</v>
      </c>
      <c r="C33" s="17">
        <v>3</v>
      </c>
      <c r="E33" s="17">
        <v>4</v>
      </c>
      <c r="F33" s="17">
        <v>1</v>
      </c>
      <c r="G33" s="17">
        <v>5</v>
      </c>
      <c r="H33" s="17">
        <v>2</v>
      </c>
      <c r="I33" s="17">
        <v>2</v>
      </c>
      <c r="K33" s="17">
        <v>1</v>
      </c>
      <c r="O33" s="17">
        <f t="shared" si="1"/>
        <v>18</v>
      </c>
      <c r="Q33" s="17">
        <v>79371</v>
      </c>
      <c r="S33" s="19">
        <f t="shared" si="2"/>
        <v>4409.5</v>
      </c>
      <c r="V33" s="25" t="s">
        <v>1101</v>
      </c>
      <c r="W33" s="19" t="s">
        <v>38</v>
      </c>
      <c r="X33" s="17">
        <v>2269</v>
      </c>
    </row>
    <row r="34" spans="1:24" s="17" customFormat="1" x14ac:dyDescent="0.25">
      <c r="A34" s="84" t="s">
        <v>1102</v>
      </c>
      <c r="B34" s="25" t="s">
        <v>1102</v>
      </c>
      <c r="C34" s="17">
        <v>1</v>
      </c>
      <c r="D34" s="17">
        <v>1</v>
      </c>
      <c r="E34" s="17">
        <v>2</v>
      </c>
      <c r="G34" s="17">
        <v>1</v>
      </c>
      <c r="I34" s="17">
        <v>2</v>
      </c>
      <c r="O34" s="17">
        <f t="shared" si="1"/>
        <v>7</v>
      </c>
      <c r="Q34" s="17">
        <v>48761</v>
      </c>
      <c r="S34" s="19">
        <f t="shared" si="2"/>
        <v>6965.8571428571431</v>
      </c>
      <c r="V34" s="25" t="s">
        <v>1103</v>
      </c>
      <c r="W34" s="19" t="s">
        <v>38</v>
      </c>
      <c r="X34" s="17">
        <v>2140</v>
      </c>
    </row>
    <row r="35" spans="1:24" s="17" customFormat="1" x14ac:dyDescent="0.25">
      <c r="A35" s="84" t="s">
        <v>1102</v>
      </c>
      <c r="B35" s="25" t="s">
        <v>1070</v>
      </c>
      <c r="O35" s="17">
        <f t="shared" si="1"/>
        <v>0</v>
      </c>
      <c r="Q35" s="17">
        <v>10301</v>
      </c>
      <c r="S35" s="19" t="str">
        <f t="shared" si="2"/>
        <v>★</v>
      </c>
      <c r="V35" s="25" t="s">
        <v>1104</v>
      </c>
      <c r="W35" s="19" t="s">
        <v>38</v>
      </c>
      <c r="X35" s="17">
        <v>2045</v>
      </c>
    </row>
    <row r="36" spans="1:24" s="17" customFormat="1" x14ac:dyDescent="0.25">
      <c r="A36" s="84" t="s">
        <v>1102</v>
      </c>
      <c r="B36" s="25" t="s">
        <v>1063</v>
      </c>
      <c r="O36" s="17">
        <f t="shared" si="1"/>
        <v>0</v>
      </c>
      <c r="Q36" s="17">
        <v>12555</v>
      </c>
      <c r="S36" s="19" t="str">
        <f t="shared" si="2"/>
        <v>★</v>
      </c>
      <c r="V36" s="25" t="s">
        <v>256</v>
      </c>
      <c r="W36" s="19" t="s">
        <v>38</v>
      </c>
      <c r="X36" s="17">
        <v>941</v>
      </c>
    </row>
    <row r="37" spans="1:24" s="17" customFormat="1" x14ac:dyDescent="0.25">
      <c r="A37" s="84" t="s">
        <v>1102</v>
      </c>
      <c r="B37" s="25" t="s">
        <v>1105</v>
      </c>
      <c r="D37" s="17">
        <v>1</v>
      </c>
      <c r="O37" s="17">
        <f t="shared" si="1"/>
        <v>1</v>
      </c>
      <c r="Q37" s="17">
        <v>11961</v>
      </c>
      <c r="S37" s="19">
        <f t="shared" si="2"/>
        <v>11961</v>
      </c>
      <c r="V37" s="25" t="s">
        <v>1069</v>
      </c>
      <c r="W37" s="19">
        <v>22188</v>
      </c>
      <c r="X37" s="17">
        <v>22188</v>
      </c>
    </row>
    <row r="38" spans="1:24" s="17" customFormat="1" x14ac:dyDescent="0.25">
      <c r="A38" s="84" t="s">
        <v>1102</v>
      </c>
      <c r="B38" s="25" t="s">
        <v>1103</v>
      </c>
      <c r="O38" s="17">
        <f t="shared" si="1"/>
        <v>0</v>
      </c>
      <c r="Q38" s="17">
        <v>2140</v>
      </c>
      <c r="S38" s="19" t="str">
        <f t="shared" si="2"/>
        <v>★</v>
      </c>
      <c r="V38" s="25" t="s">
        <v>1106</v>
      </c>
      <c r="W38" s="19">
        <v>18344</v>
      </c>
      <c r="X38" s="17">
        <v>18344</v>
      </c>
    </row>
    <row r="39" spans="1:24" s="17" customFormat="1" x14ac:dyDescent="0.25">
      <c r="A39" s="84" t="s">
        <v>1102</v>
      </c>
      <c r="B39" s="25" t="s">
        <v>1092</v>
      </c>
      <c r="O39" s="17">
        <f t="shared" ref="O39:O70" si="3">SUM(C39:M39)</f>
        <v>0</v>
      </c>
      <c r="Q39" s="17">
        <v>4077</v>
      </c>
      <c r="S39" s="19" t="str">
        <f t="shared" ref="S39:S70" si="4">IF(O39=0,"★",SUM(Q39/O39))</f>
        <v>★</v>
      </c>
      <c r="V39" s="25" t="s">
        <v>1107</v>
      </c>
      <c r="W39" s="19">
        <v>17228</v>
      </c>
      <c r="X39" s="17">
        <v>17228</v>
      </c>
    </row>
    <row r="40" spans="1:24" s="17" customFormat="1" x14ac:dyDescent="0.25">
      <c r="A40" s="84" t="s">
        <v>1108</v>
      </c>
      <c r="B40" s="25" t="s">
        <v>1108</v>
      </c>
      <c r="C40" s="17">
        <v>1</v>
      </c>
      <c r="D40" s="17">
        <v>1</v>
      </c>
      <c r="E40" s="17">
        <v>3</v>
      </c>
      <c r="F40" s="17">
        <v>1</v>
      </c>
      <c r="H40" s="17">
        <v>1</v>
      </c>
      <c r="I40" s="17">
        <v>2</v>
      </c>
      <c r="J40" s="17">
        <v>1</v>
      </c>
      <c r="O40" s="17">
        <f t="shared" si="3"/>
        <v>10</v>
      </c>
      <c r="Q40" s="17">
        <v>62951</v>
      </c>
      <c r="S40" s="19">
        <f t="shared" si="4"/>
        <v>6295.1</v>
      </c>
      <c r="V40" s="25" t="s">
        <v>1081</v>
      </c>
      <c r="W40" s="19">
        <v>16111</v>
      </c>
      <c r="X40" s="17">
        <v>16111</v>
      </c>
    </row>
    <row r="41" spans="1:24" s="17" customFormat="1" x14ac:dyDescent="0.25">
      <c r="A41" s="84" t="s">
        <v>1108</v>
      </c>
      <c r="B41" s="25" t="s">
        <v>1109</v>
      </c>
      <c r="D41" s="17">
        <v>1</v>
      </c>
      <c r="O41" s="17">
        <f t="shared" si="3"/>
        <v>1</v>
      </c>
      <c r="Q41" s="17">
        <v>7269</v>
      </c>
      <c r="S41" s="19">
        <f t="shared" si="4"/>
        <v>7269</v>
      </c>
      <c r="V41" s="25" t="s">
        <v>957</v>
      </c>
      <c r="W41" s="19">
        <v>15239</v>
      </c>
      <c r="X41" s="17">
        <v>15239</v>
      </c>
    </row>
    <row r="42" spans="1:24" s="17" customFormat="1" x14ac:dyDescent="0.25">
      <c r="A42" s="84" t="s">
        <v>1110</v>
      </c>
      <c r="B42" s="25" t="s">
        <v>1110</v>
      </c>
      <c r="D42" s="17">
        <v>2</v>
      </c>
      <c r="E42" s="17">
        <v>2</v>
      </c>
      <c r="I42" s="17">
        <v>1</v>
      </c>
      <c r="O42" s="17">
        <f t="shared" si="3"/>
        <v>5</v>
      </c>
      <c r="Q42" s="17">
        <v>49349</v>
      </c>
      <c r="S42" s="19">
        <f t="shared" si="4"/>
        <v>9869.7999999999993</v>
      </c>
      <c r="V42" s="25" t="s">
        <v>1111</v>
      </c>
      <c r="W42" s="19">
        <v>13334</v>
      </c>
      <c r="X42" s="17">
        <v>13334</v>
      </c>
    </row>
    <row r="43" spans="1:24" s="17" customFormat="1" x14ac:dyDescent="0.25">
      <c r="A43" s="84" t="s">
        <v>1110</v>
      </c>
      <c r="B43" s="25" t="s">
        <v>1086</v>
      </c>
      <c r="O43" s="17">
        <f t="shared" si="3"/>
        <v>0</v>
      </c>
      <c r="Q43" s="17">
        <v>5052</v>
      </c>
      <c r="S43" s="19" t="str">
        <f t="shared" si="4"/>
        <v>★</v>
      </c>
      <c r="V43" s="25" t="s">
        <v>1105</v>
      </c>
      <c r="W43" s="19">
        <v>11961</v>
      </c>
      <c r="X43" s="17">
        <v>11961</v>
      </c>
    </row>
    <row r="44" spans="1:24" s="17" customFormat="1" x14ac:dyDescent="0.25">
      <c r="A44" s="84" t="s">
        <v>1112</v>
      </c>
      <c r="B44" s="25" t="s">
        <v>1112</v>
      </c>
      <c r="C44" s="17">
        <v>2</v>
      </c>
      <c r="D44" s="17">
        <v>2</v>
      </c>
      <c r="E44" s="17">
        <v>1</v>
      </c>
      <c r="F44" s="17">
        <v>1</v>
      </c>
      <c r="I44" s="17">
        <v>1</v>
      </c>
      <c r="K44" s="17">
        <v>1</v>
      </c>
      <c r="O44" s="17">
        <f t="shared" si="3"/>
        <v>8</v>
      </c>
      <c r="Q44" s="17">
        <v>47665</v>
      </c>
      <c r="S44" s="19">
        <f t="shared" si="4"/>
        <v>5958.125</v>
      </c>
      <c r="V44" s="25" t="s">
        <v>1113</v>
      </c>
      <c r="W44" s="19">
        <v>11602</v>
      </c>
      <c r="X44" s="17">
        <v>11602</v>
      </c>
    </row>
    <row r="45" spans="1:24" s="17" customFormat="1" x14ac:dyDescent="0.25">
      <c r="A45" s="84" t="s">
        <v>1112</v>
      </c>
      <c r="B45" s="25" t="s">
        <v>1107</v>
      </c>
      <c r="C45" s="17">
        <v>1</v>
      </c>
      <c r="O45" s="17">
        <f t="shared" si="3"/>
        <v>1</v>
      </c>
      <c r="Q45" s="17">
        <v>17228</v>
      </c>
      <c r="S45" s="19">
        <f t="shared" si="4"/>
        <v>17228</v>
      </c>
      <c r="V45" s="25" t="s">
        <v>1114</v>
      </c>
      <c r="W45" s="19">
        <v>11474</v>
      </c>
      <c r="X45" s="17">
        <v>11474</v>
      </c>
    </row>
    <row r="46" spans="1:24" s="17" customFormat="1" x14ac:dyDescent="0.25">
      <c r="A46" s="84" t="s">
        <v>1115</v>
      </c>
      <c r="B46" s="25" t="s">
        <v>1096</v>
      </c>
      <c r="O46" s="17">
        <f t="shared" si="3"/>
        <v>0</v>
      </c>
      <c r="Q46" s="17">
        <v>3275</v>
      </c>
      <c r="S46" s="19" t="str">
        <f t="shared" si="4"/>
        <v>★</v>
      </c>
      <c r="V46" s="25" t="s">
        <v>1116</v>
      </c>
      <c r="W46" s="19">
        <v>11171</v>
      </c>
      <c r="X46" s="17">
        <v>11171</v>
      </c>
    </row>
    <row r="47" spans="1:24" s="17" customFormat="1" x14ac:dyDescent="0.25">
      <c r="A47" s="84" t="s">
        <v>1115</v>
      </c>
      <c r="B47" s="178" t="s">
        <v>1117</v>
      </c>
      <c r="C47" s="17">
        <v>3</v>
      </c>
      <c r="E47" s="17">
        <v>2</v>
      </c>
      <c r="G47" s="17">
        <v>1</v>
      </c>
      <c r="O47" s="17">
        <f t="shared" si="3"/>
        <v>6</v>
      </c>
      <c r="Q47" s="17">
        <v>25799</v>
      </c>
      <c r="S47" s="19">
        <f t="shared" si="4"/>
        <v>4299.833333333333</v>
      </c>
      <c r="V47" s="25" t="s">
        <v>1089</v>
      </c>
      <c r="W47" s="19">
        <v>10341.666666666701</v>
      </c>
      <c r="X47" s="17">
        <v>31025</v>
      </c>
    </row>
    <row r="48" spans="1:24" s="17" customFormat="1" x14ac:dyDescent="0.25">
      <c r="A48" s="84" t="s">
        <v>1115</v>
      </c>
      <c r="B48" s="178" t="s">
        <v>1118</v>
      </c>
      <c r="C48" s="17">
        <v>1</v>
      </c>
      <c r="D48" s="17">
        <v>1</v>
      </c>
      <c r="E48" s="17">
        <v>2</v>
      </c>
      <c r="F48" s="17">
        <v>1</v>
      </c>
      <c r="O48" s="17">
        <f t="shared" si="3"/>
        <v>5</v>
      </c>
      <c r="Q48" s="17">
        <v>22192</v>
      </c>
      <c r="S48" s="19">
        <f t="shared" si="4"/>
        <v>4438.3999999999996</v>
      </c>
      <c r="V48" s="25" t="s">
        <v>1110</v>
      </c>
      <c r="W48" s="19">
        <v>9869.7999999999993</v>
      </c>
      <c r="X48" s="17">
        <v>49349</v>
      </c>
    </row>
    <row r="49" spans="1:24" s="17" customFormat="1" x14ac:dyDescent="0.25">
      <c r="A49" s="84" t="s">
        <v>1111</v>
      </c>
      <c r="B49" s="25" t="s">
        <v>1111</v>
      </c>
      <c r="D49" s="17">
        <v>1</v>
      </c>
      <c r="O49" s="17">
        <f t="shared" si="3"/>
        <v>1</v>
      </c>
      <c r="Q49" s="17">
        <v>13334</v>
      </c>
      <c r="S49" s="19">
        <f t="shared" si="4"/>
        <v>13334</v>
      </c>
      <c r="V49" s="25" t="s">
        <v>1094</v>
      </c>
      <c r="W49" s="19">
        <v>9868.6666666666697</v>
      </c>
      <c r="X49" s="17">
        <v>29606</v>
      </c>
    </row>
    <row r="50" spans="1:24" s="17" customFormat="1" x14ac:dyDescent="0.25">
      <c r="A50" s="84" t="s">
        <v>1119</v>
      </c>
      <c r="B50" s="25" t="s">
        <v>1119</v>
      </c>
      <c r="D50" s="17">
        <v>2</v>
      </c>
      <c r="E50" s="17">
        <v>1</v>
      </c>
      <c r="G50" s="17">
        <v>1</v>
      </c>
      <c r="I50" s="17">
        <v>1</v>
      </c>
      <c r="O50" s="17">
        <f t="shared" si="3"/>
        <v>5</v>
      </c>
      <c r="Q50" s="17">
        <v>16504</v>
      </c>
      <c r="S50" s="19">
        <f t="shared" si="4"/>
        <v>3300.8</v>
      </c>
      <c r="V50" s="25" t="s">
        <v>1120</v>
      </c>
      <c r="W50" s="19">
        <v>9380.5</v>
      </c>
      <c r="X50" s="17">
        <v>37522</v>
      </c>
    </row>
    <row r="51" spans="1:24" s="17" customFormat="1" x14ac:dyDescent="0.25">
      <c r="A51" s="84" t="s">
        <v>1121</v>
      </c>
      <c r="B51" s="25" t="s">
        <v>1101</v>
      </c>
      <c r="O51" s="17">
        <f t="shared" si="3"/>
        <v>0</v>
      </c>
      <c r="Q51" s="17">
        <v>2269</v>
      </c>
      <c r="S51" s="19" t="str">
        <f t="shared" si="4"/>
        <v>★</v>
      </c>
      <c r="V51" s="25" t="s">
        <v>303</v>
      </c>
      <c r="W51" s="19">
        <v>7973</v>
      </c>
      <c r="X51" s="17">
        <v>15946</v>
      </c>
    </row>
    <row r="52" spans="1:24" s="17" customFormat="1" x14ac:dyDescent="0.25">
      <c r="A52" s="84" t="s">
        <v>1121</v>
      </c>
      <c r="B52" s="25" t="s">
        <v>256</v>
      </c>
      <c r="O52" s="17">
        <f t="shared" si="3"/>
        <v>0</v>
      </c>
      <c r="Q52" s="17">
        <v>941</v>
      </c>
      <c r="S52" s="19" t="str">
        <f t="shared" si="4"/>
        <v>★</v>
      </c>
      <c r="V52" s="25" t="s">
        <v>1109</v>
      </c>
      <c r="W52" s="19">
        <v>7269</v>
      </c>
      <c r="X52" s="17">
        <v>7269</v>
      </c>
    </row>
    <row r="53" spans="1:24" s="17" customFormat="1" x14ac:dyDescent="0.25">
      <c r="A53" s="84" t="s">
        <v>1099</v>
      </c>
      <c r="B53" s="25" t="s">
        <v>1099</v>
      </c>
      <c r="O53" s="17">
        <f t="shared" si="3"/>
        <v>0</v>
      </c>
      <c r="Q53" s="17">
        <v>2285</v>
      </c>
      <c r="S53" s="19" t="str">
        <f t="shared" si="4"/>
        <v>★</v>
      </c>
      <c r="V53" s="25" t="s">
        <v>1060</v>
      </c>
      <c r="W53" s="19">
        <v>7091</v>
      </c>
      <c r="X53" s="17">
        <v>21273</v>
      </c>
    </row>
    <row r="54" spans="1:24" s="17" customFormat="1" x14ac:dyDescent="0.25">
      <c r="A54" s="84" t="s">
        <v>1116</v>
      </c>
      <c r="B54" s="25" t="s">
        <v>1116</v>
      </c>
      <c r="C54" s="17">
        <v>1</v>
      </c>
      <c r="O54" s="17">
        <f t="shared" si="3"/>
        <v>1</v>
      </c>
      <c r="Q54" s="17">
        <v>11171</v>
      </c>
      <c r="S54" s="19">
        <f t="shared" si="4"/>
        <v>11171</v>
      </c>
      <c r="V54" s="25" t="s">
        <v>1102</v>
      </c>
      <c r="W54" s="19">
        <v>6965.8571428571404</v>
      </c>
      <c r="X54" s="17">
        <v>48761</v>
      </c>
    </row>
    <row r="55" spans="1:24" s="17" customFormat="1" x14ac:dyDescent="0.25">
      <c r="A55" s="84" t="s">
        <v>545</v>
      </c>
      <c r="B55" s="25" t="s">
        <v>545</v>
      </c>
      <c r="O55" s="17">
        <f t="shared" si="3"/>
        <v>0</v>
      </c>
      <c r="Q55" s="17">
        <v>3340</v>
      </c>
      <c r="S55" s="19" t="str">
        <f t="shared" si="4"/>
        <v>★</v>
      </c>
      <c r="V55" s="25" t="s">
        <v>1122</v>
      </c>
      <c r="W55" s="19">
        <v>6878</v>
      </c>
      <c r="X55" s="17">
        <v>27512</v>
      </c>
    </row>
    <row r="56" spans="1:24" s="17" customFormat="1" x14ac:dyDescent="0.25">
      <c r="A56" s="84" t="s">
        <v>1059</v>
      </c>
      <c r="B56" s="25" t="s">
        <v>1059</v>
      </c>
      <c r="O56" s="17">
        <f t="shared" si="3"/>
        <v>0</v>
      </c>
      <c r="Q56" s="17">
        <v>14660</v>
      </c>
      <c r="S56" s="19" t="str">
        <f t="shared" si="4"/>
        <v>★</v>
      </c>
      <c r="V56" s="25" t="s">
        <v>1079</v>
      </c>
      <c r="W56" s="19">
        <v>6790.2352941176496</v>
      </c>
      <c r="X56" s="17">
        <v>115434</v>
      </c>
    </row>
    <row r="57" spans="1:24" s="17" customFormat="1" x14ac:dyDescent="0.25">
      <c r="A57" s="84" t="s">
        <v>1106</v>
      </c>
      <c r="B57" s="25" t="s">
        <v>1106</v>
      </c>
      <c r="H57" s="17">
        <v>1</v>
      </c>
      <c r="O57" s="17">
        <f t="shared" si="3"/>
        <v>1</v>
      </c>
      <c r="Q57" s="17">
        <v>18344</v>
      </c>
      <c r="S57" s="19">
        <f t="shared" si="4"/>
        <v>18344</v>
      </c>
      <c r="V57" s="25" t="s">
        <v>1067</v>
      </c>
      <c r="W57" s="19">
        <v>6483.8918918918898</v>
      </c>
      <c r="X57" s="17">
        <v>239904</v>
      </c>
    </row>
    <row r="58" spans="1:24" s="17" customFormat="1" x14ac:dyDescent="0.25">
      <c r="A58" s="84" t="s">
        <v>1106</v>
      </c>
      <c r="B58" s="25" t="s">
        <v>1104</v>
      </c>
      <c r="O58" s="17">
        <f t="shared" si="3"/>
        <v>0</v>
      </c>
      <c r="Q58" s="17">
        <v>2045</v>
      </c>
      <c r="S58" s="19" t="str">
        <f t="shared" si="4"/>
        <v>★</v>
      </c>
      <c r="V58" s="25" t="s">
        <v>1108</v>
      </c>
      <c r="W58" s="19">
        <v>6295.1</v>
      </c>
      <c r="X58" s="17">
        <v>62951</v>
      </c>
    </row>
    <row r="59" spans="1:24" s="17" customFormat="1" x14ac:dyDescent="0.25">
      <c r="A59" s="84" t="s">
        <v>1123</v>
      </c>
      <c r="B59" s="25" t="s">
        <v>1098</v>
      </c>
      <c r="O59" s="17">
        <f t="shared" si="3"/>
        <v>0</v>
      </c>
      <c r="Q59" s="17">
        <v>2450</v>
      </c>
      <c r="S59" s="19" t="str">
        <f t="shared" si="4"/>
        <v>★</v>
      </c>
      <c r="V59" s="25" t="s">
        <v>1076</v>
      </c>
      <c r="W59" s="19">
        <v>6281</v>
      </c>
      <c r="X59" s="17">
        <v>12562</v>
      </c>
    </row>
    <row r="60" spans="1:24" s="17" customFormat="1" x14ac:dyDescent="0.25">
      <c r="A60" s="84" t="s">
        <v>1123</v>
      </c>
      <c r="B60" s="25" t="s">
        <v>957</v>
      </c>
      <c r="D60" s="17">
        <v>1</v>
      </c>
      <c r="O60" s="17">
        <f t="shared" si="3"/>
        <v>1</v>
      </c>
      <c r="Q60" s="17">
        <v>15239</v>
      </c>
      <c r="S60" s="19">
        <f t="shared" si="4"/>
        <v>15239</v>
      </c>
      <c r="V60" s="25" t="s">
        <v>1072</v>
      </c>
      <c r="W60" s="19">
        <v>6278.3333333333303</v>
      </c>
      <c r="X60" s="17">
        <v>18835</v>
      </c>
    </row>
    <row r="61" spans="1:24" s="17" customFormat="1" x14ac:dyDescent="0.25">
      <c r="A61" s="84" t="s">
        <v>1078</v>
      </c>
      <c r="B61" s="25" t="s">
        <v>1078</v>
      </c>
      <c r="O61" s="17">
        <f t="shared" si="3"/>
        <v>0</v>
      </c>
      <c r="Q61" s="17">
        <v>6939</v>
      </c>
      <c r="S61" s="19" t="str">
        <f t="shared" si="4"/>
        <v>★</v>
      </c>
      <c r="V61" s="25" t="s">
        <v>949</v>
      </c>
      <c r="W61" s="19">
        <v>6211.25</v>
      </c>
      <c r="X61" s="17">
        <v>24845</v>
      </c>
    </row>
    <row r="62" spans="1:24" s="17" customFormat="1" x14ac:dyDescent="0.25">
      <c r="A62" s="84" t="s">
        <v>1068</v>
      </c>
      <c r="B62" s="25" t="s">
        <v>1068</v>
      </c>
      <c r="O62" s="17">
        <f t="shared" si="3"/>
        <v>0</v>
      </c>
      <c r="Q62" s="17">
        <v>10657</v>
      </c>
      <c r="S62" s="19" t="str">
        <f t="shared" si="4"/>
        <v>★</v>
      </c>
      <c r="V62" s="25" t="s">
        <v>1112</v>
      </c>
      <c r="W62" s="19">
        <v>5958.125</v>
      </c>
      <c r="X62" s="17">
        <v>47665</v>
      </c>
    </row>
    <row r="63" spans="1:24" s="17" customFormat="1" x14ac:dyDescent="0.25">
      <c r="A63" s="84" t="s">
        <v>1075</v>
      </c>
      <c r="B63" s="25" t="s">
        <v>1075</v>
      </c>
      <c r="O63" s="17">
        <f t="shared" si="3"/>
        <v>0</v>
      </c>
      <c r="Q63" s="17">
        <v>7702</v>
      </c>
      <c r="S63" s="19" t="str">
        <f t="shared" si="4"/>
        <v>★</v>
      </c>
      <c r="V63" s="25" t="s">
        <v>1074</v>
      </c>
      <c r="W63" s="19">
        <v>5882.1666666666697</v>
      </c>
      <c r="X63" s="17">
        <v>35293</v>
      </c>
    </row>
    <row r="64" spans="1:24" s="17" customFormat="1" x14ac:dyDescent="0.25">
      <c r="A64" s="84" t="s">
        <v>601</v>
      </c>
      <c r="B64" s="25" t="s">
        <v>601</v>
      </c>
      <c r="O64" s="17">
        <f t="shared" si="3"/>
        <v>0</v>
      </c>
      <c r="Q64" s="17">
        <v>4348</v>
      </c>
      <c r="S64" s="19" t="str">
        <f t="shared" si="4"/>
        <v>★</v>
      </c>
      <c r="V64" s="25" t="s">
        <v>1087</v>
      </c>
      <c r="W64" s="19">
        <v>5653.6666666666697</v>
      </c>
      <c r="X64" s="17">
        <v>16961</v>
      </c>
    </row>
    <row r="65" spans="1:24" s="17" customFormat="1" x14ac:dyDescent="0.25">
      <c r="A65" s="84" t="s">
        <v>1082</v>
      </c>
      <c r="B65" s="25" t="s">
        <v>1082</v>
      </c>
      <c r="O65" s="17">
        <f t="shared" si="3"/>
        <v>0</v>
      </c>
      <c r="Q65" s="17">
        <v>5929</v>
      </c>
      <c r="S65" s="19" t="str">
        <f t="shared" si="4"/>
        <v>★</v>
      </c>
      <c r="V65" s="25" t="s">
        <v>1062</v>
      </c>
      <c r="W65" s="19">
        <v>5487</v>
      </c>
      <c r="X65" s="17">
        <v>16461</v>
      </c>
    </row>
    <row r="66" spans="1:24" s="17" customFormat="1" x14ac:dyDescent="0.25">
      <c r="A66" s="84" t="s">
        <v>1090</v>
      </c>
      <c r="B66" s="25" t="s">
        <v>1090</v>
      </c>
      <c r="O66" s="17">
        <f t="shared" si="3"/>
        <v>0</v>
      </c>
      <c r="Q66" s="17">
        <v>4139</v>
      </c>
      <c r="S66" s="19" t="str">
        <f t="shared" si="4"/>
        <v>★</v>
      </c>
      <c r="V66" s="25" t="s">
        <v>1058</v>
      </c>
      <c r="W66" s="19">
        <v>5262.1296296296296</v>
      </c>
      <c r="X66" s="17">
        <v>284155</v>
      </c>
    </row>
    <row r="67" spans="1:24" s="17" customFormat="1" x14ac:dyDescent="0.25">
      <c r="A67" s="84" t="s">
        <v>1124</v>
      </c>
      <c r="B67" s="25" t="s">
        <v>1066</v>
      </c>
      <c r="O67" s="17">
        <f t="shared" si="3"/>
        <v>0</v>
      </c>
      <c r="Q67" s="17">
        <v>11245</v>
      </c>
      <c r="S67" s="19" t="str">
        <f t="shared" si="4"/>
        <v>★</v>
      </c>
      <c r="V67" s="25" t="s">
        <v>1097</v>
      </c>
      <c r="W67" s="19">
        <v>5148.7777777777801</v>
      </c>
      <c r="X67" s="17">
        <v>46339</v>
      </c>
    </row>
    <row r="68" spans="1:24" s="17" customFormat="1" x14ac:dyDescent="0.25">
      <c r="A68" s="84" t="s">
        <v>1124</v>
      </c>
      <c r="B68" s="25" t="s">
        <v>1080</v>
      </c>
      <c r="O68" s="17">
        <f t="shared" si="3"/>
        <v>0</v>
      </c>
      <c r="Q68" s="17">
        <v>6252</v>
      </c>
      <c r="S68" s="19" t="str">
        <f t="shared" si="4"/>
        <v>★</v>
      </c>
      <c r="V68" s="25" t="s">
        <v>1095</v>
      </c>
      <c r="W68" s="19">
        <v>4561.75</v>
      </c>
      <c r="X68" s="17">
        <v>18247</v>
      </c>
    </row>
    <row r="69" spans="1:24" s="17" customFormat="1" x14ac:dyDescent="0.25">
      <c r="A69" s="84" t="s">
        <v>1124</v>
      </c>
      <c r="B69" s="25" t="s">
        <v>1077</v>
      </c>
      <c r="O69" s="17">
        <f t="shared" si="3"/>
        <v>0</v>
      </c>
      <c r="Q69" s="17">
        <v>7582</v>
      </c>
      <c r="S69" s="19" t="str">
        <f t="shared" si="4"/>
        <v>★</v>
      </c>
      <c r="V69" s="25" t="s">
        <v>1085</v>
      </c>
      <c r="W69" s="19">
        <v>4491.1071428571404</v>
      </c>
      <c r="X69" s="17">
        <v>125751</v>
      </c>
    </row>
    <row r="70" spans="1:24" s="17" customFormat="1" x14ac:dyDescent="0.25">
      <c r="A70" s="84" t="s">
        <v>1073</v>
      </c>
      <c r="B70" s="25" t="s">
        <v>1073</v>
      </c>
      <c r="O70" s="17">
        <f t="shared" si="3"/>
        <v>0</v>
      </c>
      <c r="Q70" s="17">
        <v>7878</v>
      </c>
      <c r="S70" s="19" t="str">
        <f t="shared" si="4"/>
        <v>★</v>
      </c>
      <c r="V70" s="25" t="s">
        <v>1118</v>
      </c>
      <c r="W70" s="19">
        <v>4438.3999999999996</v>
      </c>
      <c r="X70" s="17">
        <v>22192</v>
      </c>
    </row>
    <row r="71" spans="1:24" s="17" customFormat="1" x14ac:dyDescent="0.25">
      <c r="A71" s="84" t="s">
        <v>1120</v>
      </c>
      <c r="B71" s="25" t="s">
        <v>1120</v>
      </c>
      <c r="C71" s="17">
        <v>2</v>
      </c>
      <c r="D71" s="17">
        <v>1</v>
      </c>
      <c r="E71" s="17">
        <v>1</v>
      </c>
      <c r="J71" s="17">
        <v>1</v>
      </c>
      <c r="O71" s="17">
        <f t="shared" ref="O71:O76" si="5">SUM(C71:M71)</f>
        <v>5</v>
      </c>
      <c r="Q71" s="17">
        <v>37522</v>
      </c>
      <c r="S71" s="19">
        <f t="shared" ref="S71:S76" si="6">IF(O71=0,"★",SUM(Q71/O71))</f>
        <v>7504.4</v>
      </c>
      <c r="V71" s="25" t="s">
        <v>1100</v>
      </c>
      <c r="W71" s="19">
        <v>4409.5</v>
      </c>
      <c r="X71" s="17">
        <v>79371</v>
      </c>
    </row>
    <row r="72" spans="1:24" s="17" customFormat="1" x14ac:dyDescent="0.25">
      <c r="A72" s="84" t="s">
        <v>303</v>
      </c>
      <c r="B72" s="25" t="s">
        <v>303</v>
      </c>
      <c r="G72" s="17">
        <v>2</v>
      </c>
      <c r="O72" s="17">
        <f t="shared" si="5"/>
        <v>2</v>
      </c>
      <c r="Q72" s="17">
        <v>15946</v>
      </c>
      <c r="S72" s="19">
        <f t="shared" si="6"/>
        <v>7973</v>
      </c>
      <c r="V72" s="25" t="s">
        <v>1117</v>
      </c>
      <c r="W72" s="19">
        <v>4299.8333333333303</v>
      </c>
      <c r="X72" s="17">
        <v>25799</v>
      </c>
    </row>
    <row r="73" spans="1:24" s="17" customFormat="1" x14ac:dyDescent="0.25">
      <c r="A73" s="84" t="s">
        <v>1114</v>
      </c>
      <c r="B73" s="25" t="s">
        <v>1114</v>
      </c>
      <c r="G73" s="17">
        <v>1</v>
      </c>
      <c r="O73" s="17">
        <f t="shared" si="5"/>
        <v>1</v>
      </c>
      <c r="Q73" s="17">
        <v>11474</v>
      </c>
      <c r="S73" s="19">
        <f t="shared" si="6"/>
        <v>11474</v>
      </c>
      <c r="V73" s="25" t="s">
        <v>1125</v>
      </c>
      <c r="W73" s="19">
        <v>4140.3</v>
      </c>
      <c r="X73" s="17">
        <v>41403</v>
      </c>
    </row>
    <row r="74" spans="1:24" s="17" customFormat="1" x14ac:dyDescent="0.25">
      <c r="A74" s="84" t="s">
        <v>1113</v>
      </c>
      <c r="B74" s="25" t="s">
        <v>1113</v>
      </c>
      <c r="G74" s="17">
        <v>1</v>
      </c>
      <c r="O74" s="17">
        <f t="shared" si="5"/>
        <v>1</v>
      </c>
      <c r="Q74" s="17">
        <v>11602</v>
      </c>
      <c r="S74" s="19">
        <f t="shared" si="6"/>
        <v>11602</v>
      </c>
      <c r="V74" s="25" t="s">
        <v>1088</v>
      </c>
      <c r="W74" s="19">
        <v>4131.2</v>
      </c>
      <c r="X74" s="17">
        <v>20656</v>
      </c>
    </row>
    <row r="75" spans="1:24" s="17" customFormat="1" x14ac:dyDescent="0.25">
      <c r="A75" s="84" t="s">
        <v>1125</v>
      </c>
      <c r="B75" s="25" t="s">
        <v>1125</v>
      </c>
      <c r="C75" s="17">
        <v>3</v>
      </c>
      <c r="E75" s="17">
        <v>2</v>
      </c>
      <c r="G75" s="17">
        <v>2</v>
      </c>
      <c r="H75" s="17">
        <v>1</v>
      </c>
      <c r="I75" s="17">
        <v>1</v>
      </c>
      <c r="J75" s="17">
        <v>1</v>
      </c>
      <c r="O75" s="17">
        <f t="shared" si="5"/>
        <v>10</v>
      </c>
      <c r="Q75" s="17">
        <v>41403</v>
      </c>
      <c r="S75" s="19">
        <f t="shared" si="6"/>
        <v>4140.3</v>
      </c>
      <c r="V75" s="25" t="s">
        <v>1091</v>
      </c>
      <c r="W75" s="19">
        <v>4108.5</v>
      </c>
      <c r="X75" s="17">
        <v>147906</v>
      </c>
    </row>
    <row r="76" spans="1:24" s="17" customFormat="1" x14ac:dyDescent="0.25">
      <c r="A76" s="84" t="s">
        <v>1122</v>
      </c>
      <c r="B76" s="25" t="s">
        <v>1122</v>
      </c>
      <c r="C76" s="17">
        <v>1</v>
      </c>
      <c r="E76" s="17">
        <v>1</v>
      </c>
      <c r="F76" s="17">
        <v>1</v>
      </c>
      <c r="G76" s="17">
        <v>1</v>
      </c>
      <c r="O76" s="17">
        <f t="shared" si="5"/>
        <v>4</v>
      </c>
      <c r="Q76" s="17">
        <v>27512</v>
      </c>
      <c r="S76" s="19">
        <f t="shared" si="6"/>
        <v>6878</v>
      </c>
      <c r="V76" s="25" t="s">
        <v>1119</v>
      </c>
      <c r="W76" s="19">
        <v>3300.8</v>
      </c>
      <c r="X76" s="17">
        <v>16504</v>
      </c>
    </row>
    <row r="78" spans="1:24" x14ac:dyDescent="0.25">
      <c r="B78" s="25" t="s">
        <v>1126</v>
      </c>
      <c r="C78" s="17" t="s">
        <v>1127</v>
      </c>
      <c r="D78" s="17" t="s">
        <v>1128</v>
      </c>
      <c r="F78"/>
    </row>
    <row r="79" spans="1:24" x14ac:dyDescent="0.25">
      <c r="D79" s="17" t="s">
        <v>1129</v>
      </c>
    </row>
    <row r="80" spans="1:24" x14ac:dyDescent="0.25">
      <c r="D80" s="17" t="s">
        <v>1130</v>
      </c>
    </row>
    <row r="81" spans="3:4" x14ac:dyDescent="0.25">
      <c r="D81" s="17" t="s">
        <v>1131</v>
      </c>
    </row>
    <row r="84" spans="3:4" x14ac:dyDescent="0.25">
      <c r="C84"/>
    </row>
    <row r="86" spans="3:4" x14ac:dyDescent="0.25">
      <c r="C86" s="2" t="s">
        <v>1132</v>
      </c>
    </row>
  </sheetData>
  <mergeCells count="1">
    <mergeCell ref="A1:B1"/>
  </mergeCells>
  <phoneticPr fontId="5"/>
  <hyperlinks>
    <hyperlink ref="S1" r:id="rId1" xr:uid="{00000000-0004-0000-0C00-000000000000}"/>
  </hyperlinks>
  <pageMargins left="0" right="0" top="0.39370078740157477" bottom="0.39370078740157477" header="0" footer="0"/>
  <headerFooter>
    <oddHeader>&amp;C&amp;A</oddHeader>
    <oddFooter>&amp;Cページ &amp;P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8197-1C2C-44DA-8E14-A67B8120B1E2}">
  <dimension ref="A1:AML94"/>
  <sheetViews>
    <sheetView zoomScale="80" zoomScaleNormal="80" workbookViewId="0">
      <pane xSplit="3" ySplit="2" topLeftCell="AB3" activePane="bottomRight" state="frozen"/>
      <selection pane="topRight" activeCell="C1" sqref="C1"/>
      <selection pane="bottomLeft" activeCell="A3" sqref="A3"/>
      <selection pane="bottomRight" activeCell="AH2" sqref="AH2:AT10"/>
    </sheetView>
  </sheetViews>
  <sheetFormatPr defaultRowHeight="15" x14ac:dyDescent="0.25"/>
  <cols>
    <col min="1" max="1" width="3.19921875" style="229" customWidth="1"/>
    <col min="2" max="2" width="10.69921875" style="272" customWidth="1"/>
    <col min="3" max="3" width="13.3984375" style="25" customWidth="1"/>
    <col min="4" max="4" width="14.09765625" style="17" bestFit="1" customWidth="1"/>
    <col min="5" max="5" width="11.19921875" style="17" customWidth="1"/>
    <col min="6" max="6" width="15.19921875" style="17" bestFit="1" customWidth="1"/>
    <col min="7" max="7" width="14.296875" style="17" customWidth="1"/>
    <col min="8" max="8" width="14.796875" style="17" customWidth="1"/>
    <col min="9" max="9" width="9.5" style="17" customWidth="1"/>
    <col min="10" max="12" width="14.296875" style="17" customWidth="1"/>
    <col min="13" max="13" width="17.69921875" style="17" customWidth="1"/>
    <col min="14" max="14" width="8.296875" style="17" customWidth="1"/>
    <col min="15" max="15" width="12.59765625" style="17" customWidth="1"/>
    <col min="16" max="18" width="10.69921875" style="17" customWidth="1"/>
    <col min="19" max="19" width="10.69921875" style="270" customWidth="1"/>
    <col min="20" max="20" width="10.69921875" style="17" customWidth="1"/>
    <col min="21" max="21" width="15.296875" style="20" customWidth="1"/>
    <col min="22" max="23" width="10.69921875" style="17" customWidth="1"/>
    <col min="24" max="24" width="12.69921875" style="17" customWidth="1"/>
    <col min="25" max="26" width="15.3984375" style="17" customWidth="1"/>
    <col min="27" max="27" width="10.69921875" style="172" customWidth="1"/>
    <col min="28" max="33" width="10.69921875" style="17" customWidth="1"/>
    <col min="34" max="34" width="3.09765625" style="17" customWidth="1"/>
    <col min="35" max="45" width="3.19921875" style="71" customWidth="1"/>
    <col min="46" max="1026" width="10.69921875" style="17" customWidth="1"/>
  </cols>
  <sheetData>
    <row r="1" spans="1:1026" ht="87.6" customHeight="1" x14ac:dyDescent="0.25">
      <c r="B1" s="316" t="s">
        <v>1054</v>
      </c>
      <c r="C1" s="316"/>
      <c r="D1" s="200"/>
      <c r="E1" s="287" t="s">
        <v>1325</v>
      </c>
      <c r="F1"/>
      <c r="G1"/>
      <c r="H1" s="287" t="s">
        <v>1324</v>
      </c>
      <c r="I1" s="3"/>
      <c r="J1" s="3"/>
      <c r="K1" s="286"/>
      <c r="L1" s="3"/>
      <c r="M1" s="3"/>
      <c r="N1" s="2"/>
      <c r="O1" s="287" t="s">
        <v>1323</v>
      </c>
      <c r="P1" s="2"/>
      <c r="Q1" s="2"/>
      <c r="R1" s="2"/>
      <c r="S1" s="269"/>
      <c r="T1" s="2"/>
      <c r="U1" s="201"/>
      <c r="V1" s="2"/>
      <c r="W1" s="2"/>
      <c r="X1" s="2"/>
      <c r="Y1" s="2"/>
      <c r="Z1" s="2"/>
      <c r="AA1" s="169"/>
      <c r="AB1" s="2"/>
      <c r="AC1" s="2"/>
      <c r="AD1" s="65"/>
      <c r="AE1" s="2"/>
      <c r="AF1" s="2"/>
      <c r="AG1" s="2"/>
      <c r="AH1" s="2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  <c r="AMC1" s="36"/>
      <c r="AMD1" s="36"/>
      <c r="AME1" s="36"/>
      <c r="AMF1" s="36"/>
      <c r="AMG1" s="36"/>
      <c r="AMH1" s="36"/>
      <c r="AMI1" s="36"/>
      <c r="AMJ1" s="36"/>
      <c r="AMK1" s="36"/>
      <c r="AML1" s="36"/>
    </row>
    <row r="2" spans="1:1026" x14ac:dyDescent="0.25">
      <c r="B2" s="272" t="s">
        <v>20</v>
      </c>
      <c r="C2" s="25" t="s">
        <v>21</v>
      </c>
      <c r="D2" s="288" t="s">
        <v>1326</v>
      </c>
      <c r="E2" s="276" t="s">
        <v>29</v>
      </c>
      <c r="F2" s="285" t="s">
        <v>1321</v>
      </c>
      <c r="G2" s="280" t="s">
        <v>347</v>
      </c>
      <c r="H2" s="277" t="s">
        <v>28</v>
      </c>
      <c r="I2" s="275" t="s">
        <v>0</v>
      </c>
      <c r="J2" s="281" t="s">
        <v>2</v>
      </c>
      <c r="K2" s="279" t="s">
        <v>26</v>
      </c>
      <c r="L2" s="282" t="s">
        <v>189</v>
      </c>
      <c r="M2" s="283" t="s">
        <v>612</v>
      </c>
      <c r="N2" s="283" t="s">
        <v>613</v>
      </c>
      <c r="O2" s="289" t="s">
        <v>1327</v>
      </c>
      <c r="Q2" s="17" t="s">
        <v>31</v>
      </c>
      <c r="S2" s="270" t="s">
        <v>203</v>
      </c>
      <c r="AI2" s="295" t="s">
        <v>1331</v>
      </c>
      <c r="AJ2" s="296" t="s">
        <v>1332</v>
      </c>
      <c r="AK2" s="297" t="s">
        <v>1333</v>
      </c>
      <c r="AL2" s="298" t="s">
        <v>1334</v>
      </c>
      <c r="AM2" s="299" t="s">
        <v>1335</v>
      </c>
      <c r="AN2" s="300" t="s">
        <v>1336</v>
      </c>
      <c r="AO2" s="301" t="s">
        <v>1337</v>
      </c>
      <c r="AP2" s="302" t="s">
        <v>1338</v>
      </c>
      <c r="AQ2" s="303" t="s">
        <v>1334</v>
      </c>
      <c r="AR2" s="304" t="s">
        <v>1329</v>
      </c>
      <c r="AS2" s="304" t="s">
        <v>1330</v>
      </c>
      <c r="AT2" s="264" t="s">
        <v>1339</v>
      </c>
      <c r="AV2" s="264" t="s">
        <v>1340</v>
      </c>
      <c r="AW2" s="264" t="s">
        <v>1341</v>
      </c>
    </row>
    <row r="3" spans="1:1026" x14ac:dyDescent="0.25">
      <c r="C3" s="25" t="s">
        <v>1218</v>
      </c>
      <c r="D3" s="284">
        <v>96</v>
      </c>
      <c r="E3" s="276">
        <v>39</v>
      </c>
      <c r="F3" s="285">
        <v>31</v>
      </c>
      <c r="G3" s="280">
        <v>39</v>
      </c>
      <c r="H3" s="277">
        <v>37</v>
      </c>
      <c r="I3" s="275">
        <v>12</v>
      </c>
      <c r="J3" s="281">
        <v>10</v>
      </c>
      <c r="K3" s="279">
        <v>9</v>
      </c>
      <c r="L3" s="278">
        <v>6</v>
      </c>
      <c r="M3" s="283">
        <v>5</v>
      </c>
      <c r="N3" s="283">
        <v>2</v>
      </c>
      <c r="S3" s="271" t="s">
        <v>1230</v>
      </c>
      <c r="AH3" s="264" t="s">
        <v>1241</v>
      </c>
      <c r="AI3" s="71">
        <f>SUMIF($A$7:$A$91,$AH3,D$7:D$91)</f>
        <v>35</v>
      </c>
      <c r="AJ3" s="71">
        <f t="shared" ref="AJ3:AS8" si="0">SUMIF($A$7:$A$91,$AH3,E$7:E$91)</f>
        <v>12</v>
      </c>
      <c r="AK3" s="71">
        <f t="shared" si="0"/>
        <v>9</v>
      </c>
      <c r="AL3" s="71">
        <f t="shared" si="0"/>
        <v>10</v>
      </c>
      <c r="AM3" s="71">
        <f t="shared" si="0"/>
        <v>32</v>
      </c>
      <c r="AN3" s="71">
        <f t="shared" si="0"/>
        <v>7</v>
      </c>
      <c r="AO3" s="71">
        <f t="shared" si="0"/>
        <v>3</v>
      </c>
      <c r="AP3" s="71">
        <f t="shared" si="0"/>
        <v>3</v>
      </c>
      <c r="AQ3" s="71">
        <f t="shared" si="0"/>
        <v>5</v>
      </c>
      <c r="AR3" s="71">
        <f t="shared" si="0"/>
        <v>0</v>
      </c>
      <c r="AS3" s="71">
        <f t="shared" si="0"/>
        <v>2</v>
      </c>
      <c r="AT3" s="17">
        <f>SUM(AI3:AS3)</f>
        <v>118</v>
      </c>
      <c r="AV3" s="71">
        <f>SUMIF($A$7:$A$91,$AH3,S$7:S$91)</f>
        <v>719474</v>
      </c>
      <c r="AW3" s="20">
        <f>AV3/AT3</f>
        <v>6097.2372881355932</v>
      </c>
    </row>
    <row r="4" spans="1:1026" x14ac:dyDescent="0.25">
      <c r="C4" s="25" t="s">
        <v>207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AH4" s="264" t="s">
        <v>1242</v>
      </c>
      <c r="AI4" s="71">
        <f t="shared" ref="AI4:AI8" si="1">SUMIF($A$7:$A$91,$AH4,D$7:D$91)</f>
        <v>30</v>
      </c>
      <c r="AJ4" s="71">
        <f t="shared" si="0"/>
        <v>13</v>
      </c>
      <c r="AK4" s="71">
        <f t="shared" si="0"/>
        <v>15</v>
      </c>
      <c r="AL4" s="71">
        <f t="shared" si="0"/>
        <v>12</v>
      </c>
      <c r="AM4" s="71">
        <f t="shared" si="0"/>
        <v>2</v>
      </c>
      <c r="AN4" s="71">
        <f t="shared" si="0"/>
        <v>4</v>
      </c>
      <c r="AO4" s="71">
        <f t="shared" si="0"/>
        <v>5</v>
      </c>
      <c r="AP4" s="71">
        <f t="shared" si="0"/>
        <v>6</v>
      </c>
      <c r="AQ4" s="71">
        <f t="shared" si="0"/>
        <v>2</v>
      </c>
      <c r="AR4" s="71">
        <f t="shared" si="0"/>
        <v>0</v>
      </c>
      <c r="AS4" s="71">
        <f t="shared" si="0"/>
        <v>0</v>
      </c>
      <c r="AT4" s="17">
        <f t="shared" ref="AT4:AT8" si="2">SUM(AI4:AS4)</f>
        <v>89</v>
      </c>
      <c r="AV4" s="71">
        <f t="shared" ref="AV4:AV8" si="3">SUMIF($A$7:$A$91,$AH4,S$7:S$91)</f>
        <v>616863</v>
      </c>
      <c r="AW4" s="20">
        <f t="shared" ref="AW4:AW8" si="4">AV4/AT4</f>
        <v>6931.0449438202249</v>
      </c>
    </row>
    <row r="5" spans="1:1026" x14ac:dyDescent="0.25">
      <c r="C5" s="266" t="s">
        <v>1220</v>
      </c>
      <c r="D5" s="17">
        <f>SUM(D7:D91)</f>
        <v>94</v>
      </c>
      <c r="E5" s="17">
        <f t="shared" ref="E5:N5" si="5">SUM(E7:E91)</f>
        <v>28</v>
      </c>
      <c r="F5" s="17">
        <f t="shared" si="5"/>
        <v>31</v>
      </c>
      <c r="G5" s="17">
        <f t="shared" si="5"/>
        <v>40</v>
      </c>
      <c r="H5" s="17">
        <f t="shared" si="5"/>
        <v>36</v>
      </c>
      <c r="I5" s="17">
        <f t="shared" si="5"/>
        <v>12</v>
      </c>
      <c r="J5" s="17">
        <f t="shared" si="5"/>
        <v>10</v>
      </c>
      <c r="K5" s="17">
        <f t="shared" si="5"/>
        <v>9</v>
      </c>
      <c r="L5" s="17">
        <f t="shared" si="5"/>
        <v>8</v>
      </c>
      <c r="M5" s="17">
        <f t="shared" si="5"/>
        <v>5</v>
      </c>
      <c r="N5" s="17">
        <f t="shared" si="5"/>
        <v>2</v>
      </c>
      <c r="O5" s="17">
        <f>SUM(E5:F5)</f>
        <v>59</v>
      </c>
      <c r="Q5" s="17">
        <f>SUM(D5:O5)</f>
        <v>334</v>
      </c>
      <c r="S5" s="270">
        <f>SUM(S7:S91)</f>
        <v>1921525</v>
      </c>
      <c r="U5" s="19">
        <f>IF(Q5=0,"★",SUM(S5/Q5))</f>
        <v>5753.0688622754487</v>
      </c>
      <c r="X5" s="117" t="str">
        <f>IF($Q5=0,"店舗無し",IF(LARGE($D5:$N5,1)=LARGE($D5:$N5,2),"同率複数",INDEX($D$2:$N$2,MATCH(LARGE($D5:$N5,1),$D5:N5,0))))</f>
        <v>ナチュラル</v>
      </c>
      <c r="AH5" s="264" t="s">
        <v>1250</v>
      </c>
      <c r="AI5" s="71">
        <f t="shared" si="1"/>
        <v>5</v>
      </c>
      <c r="AJ5" s="71">
        <f t="shared" si="0"/>
        <v>1</v>
      </c>
      <c r="AK5" s="71">
        <f t="shared" si="0"/>
        <v>4</v>
      </c>
      <c r="AL5" s="71">
        <f t="shared" si="0"/>
        <v>5</v>
      </c>
      <c r="AM5" s="71">
        <f t="shared" si="0"/>
        <v>0</v>
      </c>
      <c r="AN5" s="71">
        <f t="shared" si="0"/>
        <v>1</v>
      </c>
      <c r="AO5" s="71">
        <f t="shared" si="0"/>
        <v>1</v>
      </c>
      <c r="AP5" s="71">
        <f t="shared" si="0"/>
        <v>0</v>
      </c>
      <c r="AQ5" s="71">
        <f t="shared" si="0"/>
        <v>1</v>
      </c>
      <c r="AR5" s="71">
        <f t="shared" si="0"/>
        <v>0</v>
      </c>
      <c r="AS5" s="71">
        <f t="shared" si="0"/>
        <v>0</v>
      </c>
      <c r="AT5" s="17">
        <f t="shared" si="2"/>
        <v>18</v>
      </c>
      <c r="AV5" s="71">
        <f t="shared" si="3"/>
        <v>151323</v>
      </c>
      <c r="AW5" s="20">
        <f t="shared" si="4"/>
        <v>8406.8333333333339</v>
      </c>
    </row>
    <row r="6" spans="1:1026" x14ac:dyDescent="0.25">
      <c r="C6" s="25" t="s">
        <v>1218</v>
      </c>
      <c r="O6" s="17">
        <f t="shared" ref="O6:O69" si="6">SUM(E6:F6)</f>
        <v>0</v>
      </c>
      <c r="X6" s="117"/>
      <c r="AH6" s="264" t="s">
        <v>1259</v>
      </c>
      <c r="AI6" s="71">
        <f t="shared" si="1"/>
        <v>4</v>
      </c>
      <c r="AJ6" s="71">
        <f t="shared" si="0"/>
        <v>1</v>
      </c>
      <c r="AK6" s="71">
        <f t="shared" si="0"/>
        <v>0</v>
      </c>
      <c r="AL6" s="71">
        <f t="shared" si="0"/>
        <v>2</v>
      </c>
      <c r="AM6" s="71">
        <f t="shared" si="0"/>
        <v>0</v>
      </c>
      <c r="AN6" s="71">
        <f t="shared" si="0"/>
        <v>0</v>
      </c>
      <c r="AO6" s="71">
        <f t="shared" si="0"/>
        <v>0</v>
      </c>
      <c r="AP6" s="71">
        <f t="shared" si="0"/>
        <v>0</v>
      </c>
      <c r="AQ6" s="71">
        <f t="shared" si="0"/>
        <v>0</v>
      </c>
      <c r="AR6" s="71">
        <f t="shared" si="0"/>
        <v>0</v>
      </c>
      <c r="AS6" s="71">
        <f t="shared" si="0"/>
        <v>0</v>
      </c>
      <c r="AT6" s="17">
        <f t="shared" si="2"/>
        <v>7</v>
      </c>
      <c r="AV6" s="71">
        <f t="shared" si="3"/>
        <v>74683</v>
      </c>
      <c r="AW6" s="20">
        <f t="shared" si="4"/>
        <v>10669</v>
      </c>
    </row>
    <row r="7" spans="1:1026" s="17" customFormat="1" x14ac:dyDescent="0.25">
      <c r="A7" s="274" t="s">
        <v>1241</v>
      </c>
      <c r="B7" s="273" t="s">
        <v>1221</v>
      </c>
      <c r="C7" s="267" t="s">
        <v>1221</v>
      </c>
      <c r="D7" s="17">
        <v>18</v>
      </c>
      <c r="E7" s="17">
        <v>8</v>
      </c>
      <c r="F7" s="17">
        <v>3</v>
      </c>
      <c r="G7" s="17">
        <v>3</v>
      </c>
      <c r="H7" s="17">
        <v>18</v>
      </c>
      <c r="I7" s="17">
        <v>5</v>
      </c>
      <c r="L7" s="17">
        <v>4</v>
      </c>
      <c r="M7" s="17">
        <v>0</v>
      </c>
      <c r="N7" s="17">
        <v>2</v>
      </c>
      <c r="O7" s="17">
        <f t="shared" si="6"/>
        <v>11</v>
      </c>
      <c r="Q7" s="17">
        <f t="shared" ref="Q7:Q38" si="7">SUM(D7:N7)</f>
        <v>61</v>
      </c>
      <c r="S7" s="270">
        <f>309484-SUM(S8:S9)</f>
        <v>294828</v>
      </c>
      <c r="U7" s="19">
        <f t="shared" ref="U7:U71" si="8">IF(Q7=0,"★",SUM(S7/Q7))</f>
        <v>4833.2459016393441</v>
      </c>
      <c r="X7" s="117" t="str">
        <f>IF($Q7=0,"店舗無し",IF(LARGE($D7:$N7,1)=LARGE($D7:$N7,2),"同率複数",INDEX($D$2:$N$2,MATCH(LARGE($D7:$N7,1),$D7:N7,0))))</f>
        <v>同率複数</v>
      </c>
      <c r="Y7" s="17" t="str">
        <f t="shared" ref="Y7:Y38" si="9">IF(LARGE($D7:$N7,1)&lt;O7,"逆転","")</f>
        <v/>
      </c>
      <c r="AA7" s="267" t="s">
        <v>1225</v>
      </c>
      <c r="AB7" s="270">
        <v>15369</v>
      </c>
      <c r="AC7" s="19" t="s">
        <v>38</v>
      </c>
      <c r="AH7" s="264" t="s">
        <v>1243</v>
      </c>
      <c r="AI7" s="71">
        <f t="shared" si="1"/>
        <v>13</v>
      </c>
      <c r="AJ7" s="71">
        <f t="shared" si="0"/>
        <v>1</v>
      </c>
      <c r="AK7" s="71">
        <f t="shared" si="0"/>
        <v>2</v>
      </c>
      <c r="AL7" s="71">
        <f t="shared" si="0"/>
        <v>6</v>
      </c>
      <c r="AM7" s="71">
        <f t="shared" si="0"/>
        <v>2</v>
      </c>
      <c r="AN7" s="71">
        <f t="shared" si="0"/>
        <v>0</v>
      </c>
      <c r="AO7" s="71">
        <f t="shared" si="0"/>
        <v>1</v>
      </c>
      <c r="AP7" s="71">
        <f t="shared" si="0"/>
        <v>0</v>
      </c>
      <c r="AQ7" s="71">
        <f t="shared" si="0"/>
        <v>0</v>
      </c>
      <c r="AR7" s="71">
        <f t="shared" si="0"/>
        <v>1</v>
      </c>
      <c r="AS7" s="71">
        <f t="shared" si="0"/>
        <v>0</v>
      </c>
      <c r="AT7" s="17">
        <f t="shared" si="2"/>
        <v>26</v>
      </c>
      <c r="AV7" s="71">
        <f t="shared" si="3"/>
        <v>229402</v>
      </c>
      <c r="AW7" s="20">
        <f t="shared" si="4"/>
        <v>8823.1538461538457</v>
      </c>
    </row>
    <row r="8" spans="1:1026" s="17" customFormat="1" x14ac:dyDescent="0.25">
      <c r="A8" s="274" t="s">
        <v>1241</v>
      </c>
      <c r="B8" s="273" t="s">
        <v>1221</v>
      </c>
      <c r="C8" s="267" t="s">
        <v>1222</v>
      </c>
      <c r="D8" s="17">
        <v>1</v>
      </c>
      <c r="M8" s="17">
        <v>0</v>
      </c>
      <c r="O8" s="17">
        <f t="shared" si="6"/>
        <v>0</v>
      </c>
      <c r="Q8" s="17">
        <f t="shared" si="7"/>
        <v>1</v>
      </c>
      <c r="S8" s="270">
        <v>5601</v>
      </c>
      <c r="U8" s="19">
        <f t="shared" si="8"/>
        <v>5601</v>
      </c>
      <c r="X8" s="117" t="str">
        <f>IF($Q8=0,"店舗無し",IF(LARGE($D8:$N8,1)=LARGE($D8:$N8,2),"同率複数",INDEX($D$2:$N$2,MATCH(LARGE($D8:$N8,1),$D8:N8,0))))</f>
        <v>ナチュラル</v>
      </c>
      <c r="Y8" s="17" t="str">
        <f t="shared" si="9"/>
        <v/>
      </c>
      <c r="AA8" s="267" t="s">
        <v>1276</v>
      </c>
      <c r="AB8" s="270">
        <v>10679</v>
      </c>
      <c r="AC8" s="19" t="s">
        <v>38</v>
      </c>
      <c r="AH8" s="264" t="s">
        <v>1273</v>
      </c>
      <c r="AI8" s="71">
        <f t="shared" si="1"/>
        <v>7</v>
      </c>
      <c r="AJ8" s="71">
        <f t="shared" si="0"/>
        <v>0</v>
      </c>
      <c r="AK8" s="71">
        <f t="shared" si="0"/>
        <v>1</v>
      </c>
      <c r="AL8" s="71">
        <f t="shared" si="0"/>
        <v>5</v>
      </c>
      <c r="AM8" s="71">
        <f t="shared" si="0"/>
        <v>0</v>
      </c>
      <c r="AN8" s="71">
        <f t="shared" si="0"/>
        <v>0</v>
      </c>
      <c r="AO8" s="71">
        <f t="shared" si="0"/>
        <v>0</v>
      </c>
      <c r="AP8" s="71">
        <f t="shared" si="0"/>
        <v>0</v>
      </c>
      <c r="AQ8" s="71">
        <f t="shared" si="0"/>
        <v>0</v>
      </c>
      <c r="AR8" s="71">
        <f t="shared" si="0"/>
        <v>4</v>
      </c>
      <c r="AS8" s="71">
        <f t="shared" si="0"/>
        <v>0</v>
      </c>
      <c r="AT8" s="17">
        <f t="shared" si="2"/>
        <v>17</v>
      </c>
      <c r="AV8" s="71">
        <f t="shared" si="3"/>
        <v>129780</v>
      </c>
      <c r="AW8" s="20">
        <f t="shared" si="4"/>
        <v>7634.1176470588234</v>
      </c>
    </row>
    <row r="9" spans="1:1026" s="17" customFormat="1" x14ac:dyDescent="0.25">
      <c r="A9" s="274" t="s">
        <v>1241</v>
      </c>
      <c r="B9" s="273" t="s">
        <v>1221</v>
      </c>
      <c r="C9" s="267" t="s">
        <v>1223</v>
      </c>
      <c r="D9" s="17">
        <v>1</v>
      </c>
      <c r="G9" s="17">
        <v>1</v>
      </c>
      <c r="M9" s="17">
        <v>0</v>
      </c>
      <c r="O9" s="17">
        <f t="shared" si="6"/>
        <v>0</v>
      </c>
      <c r="Q9" s="17">
        <f t="shared" si="7"/>
        <v>2</v>
      </c>
      <c r="S9" s="270">
        <v>9055</v>
      </c>
      <c r="U9" s="19">
        <f t="shared" si="8"/>
        <v>4527.5</v>
      </c>
      <c r="X9" s="117" t="str">
        <f>IF($Q9=0,"店舗無し",IF(LARGE($D9:$N9,1)=LARGE($D9:$N9,2),"同率複数",INDEX($D$2:$N$2,MATCH(LARGE($D9:$N9,1),$D9:N9,0))))</f>
        <v>同率複数</v>
      </c>
      <c r="Y9" s="17" t="str">
        <f t="shared" si="9"/>
        <v/>
      </c>
      <c r="AA9" s="267" t="s">
        <v>1306</v>
      </c>
      <c r="AB9" s="270">
        <v>10289</v>
      </c>
      <c r="AC9" s="19" t="s">
        <v>38</v>
      </c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</row>
    <row r="10" spans="1:1026" s="17" customFormat="1" x14ac:dyDescent="0.25">
      <c r="A10" s="274" t="s">
        <v>1241</v>
      </c>
      <c r="B10" s="273" t="s">
        <v>1224</v>
      </c>
      <c r="C10" s="267" t="s">
        <v>1224</v>
      </c>
      <c r="D10" s="17">
        <v>4</v>
      </c>
      <c r="E10" s="17">
        <v>3</v>
      </c>
      <c r="F10" s="17">
        <v>2</v>
      </c>
      <c r="G10" s="17">
        <v>3</v>
      </c>
      <c r="H10" s="17">
        <v>6</v>
      </c>
      <c r="I10" s="17">
        <v>1</v>
      </c>
      <c r="J10" s="17">
        <v>1</v>
      </c>
      <c r="K10" s="17">
        <v>2</v>
      </c>
      <c r="M10" s="17">
        <v>0</v>
      </c>
      <c r="O10" s="17">
        <f t="shared" si="6"/>
        <v>5</v>
      </c>
      <c r="Q10" s="17">
        <f t="shared" si="7"/>
        <v>22</v>
      </c>
      <c r="S10" s="270">
        <f>168181-SUM(S11:S12)</f>
        <v>146436</v>
      </c>
      <c r="U10" s="19">
        <f t="shared" si="8"/>
        <v>6656.181818181818</v>
      </c>
      <c r="X10" s="117" t="str">
        <f>IF($Q10=0,"店舗無し",IF(LARGE($D10:$N10,1)=LARGE($D10:$N10,2),"同率複数",INDEX($D$2:$N$2,MATCH(LARGE($D10:$N10,1),$D10:N10,0))))</f>
        <v>マツモトキヨシ</v>
      </c>
      <c r="Y10" s="17" t="str">
        <f t="shared" si="9"/>
        <v/>
      </c>
      <c r="AA10" s="267" t="s">
        <v>1280</v>
      </c>
      <c r="AB10" s="270">
        <v>7395</v>
      </c>
      <c r="AC10" s="19" t="s">
        <v>38</v>
      </c>
      <c r="AH10" s="264" t="s">
        <v>1339</v>
      </c>
      <c r="AI10" s="71">
        <f>SUM(AI3:AI8)</f>
        <v>94</v>
      </c>
      <c r="AJ10" s="71">
        <f t="shared" ref="AJ10:AS10" si="10">SUM(AJ3:AJ8)</f>
        <v>28</v>
      </c>
      <c r="AK10" s="71">
        <f t="shared" si="10"/>
        <v>31</v>
      </c>
      <c r="AL10" s="71">
        <f t="shared" si="10"/>
        <v>40</v>
      </c>
      <c r="AM10" s="71">
        <f t="shared" si="10"/>
        <v>36</v>
      </c>
      <c r="AN10" s="71">
        <f t="shared" si="10"/>
        <v>12</v>
      </c>
      <c r="AO10" s="71">
        <f t="shared" si="10"/>
        <v>10</v>
      </c>
      <c r="AP10" s="71">
        <f t="shared" si="10"/>
        <v>9</v>
      </c>
      <c r="AQ10" s="71">
        <f t="shared" si="10"/>
        <v>8</v>
      </c>
      <c r="AR10" s="71">
        <f t="shared" si="10"/>
        <v>5</v>
      </c>
      <c r="AS10" s="71">
        <f t="shared" si="10"/>
        <v>2</v>
      </c>
    </row>
    <row r="11" spans="1:1026" s="17" customFormat="1" x14ac:dyDescent="0.25">
      <c r="A11" s="274" t="s">
        <v>1241</v>
      </c>
      <c r="B11" s="273" t="s">
        <v>1224</v>
      </c>
      <c r="C11" s="267" t="s">
        <v>1225</v>
      </c>
      <c r="M11" s="17">
        <v>0</v>
      </c>
      <c r="O11" s="17">
        <f t="shared" si="6"/>
        <v>0</v>
      </c>
      <c r="Q11" s="17">
        <f t="shared" si="7"/>
        <v>0</v>
      </c>
      <c r="S11" s="270">
        <v>15369</v>
      </c>
      <c r="U11" s="19" t="str">
        <f t="shared" si="8"/>
        <v>★</v>
      </c>
      <c r="X11" s="117" t="str">
        <f>IF($Q11=0,"店舗無し",IF(LARGE($D11:$N11,1)=LARGE($D11:$N11,2),"同率複数",INDEX($D$2:$N$2,MATCH(LARGE($D11:$N11,1),$D11:N11,0))))</f>
        <v>店舗無し</v>
      </c>
      <c r="Y11" s="17" t="str">
        <f t="shared" si="9"/>
        <v/>
      </c>
      <c r="AA11" s="267" t="s">
        <v>1233</v>
      </c>
      <c r="AB11" s="270">
        <v>7193</v>
      </c>
      <c r="AC11" s="19" t="s">
        <v>38</v>
      </c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</row>
    <row r="12" spans="1:1026" s="17" customFormat="1" x14ac:dyDescent="0.25">
      <c r="A12" s="274" t="s">
        <v>1241</v>
      </c>
      <c r="B12" s="273" t="s">
        <v>1224</v>
      </c>
      <c r="C12" s="267" t="s">
        <v>1229</v>
      </c>
      <c r="M12" s="17">
        <v>0</v>
      </c>
      <c r="O12" s="17">
        <f t="shared" si="6"/>
        <v>0</v>
      </c>
      <c r="Q12" s="17">
        <f t="shared" si="7"/>
        <v>0</v>
      </c>
      <c r="S12" s="270">
        <v>6376</v>
      </c>
      <c r="U12" s="19" t="str">
        <f t="shared" si="8"/>
        <v>★</v>
      </c>
      <c r="X12" s="117" t="str">
        <f>IF($Q12=0,"店舗無し",IF(LARGE($D12:$N12,1)=LARGE($D12:$N12,2),"同率複数",INDEX($D$2:$N$2,MATCH(LARGE($D12:$N12,1),$D12:N12,0))))</f>
        <v>店舗無し</v>
      </c>
      <c r="Y12" s="17" t="str">
        <f t="shared" si="9"/>
        <v/>
      </c>
      <c r="AA12" s="267" t="s">
        <v>1320</v>
      </c>
      <c r="AB12" s="270">
        <v>6994</v>
      </c>
      <c r="AC12" s="19" t="s">
        <v>38</v>
      </c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</row>
    <row r="13" spans="1:1026" s="17" customFormat="1" x14ac:dyDescent="0.25">
      <c r="A13" s="274" t="s">
        <v>1241</v>
      </c>
      <c r="B13" s="273" t="s">
        <v>1228</v>
      </c>
      <c r="C13" s="267" t="s">
        <v>1226</v>
      </c>
      <c r="D13" s="17">
        <v>8</v>
      </c>
      <c r="E13" s="17">
        <v>1</v>
      </c>
      <c r="F13" s="17">
        <v>3</v>
      </c>
      <c r="G13" s="17">
        <v>1</v>
      </c>
      <c r="H13" s="17">
        <v>6</v>
      </c>
      <c r="K13" s="17">
        <v>1</v>
      </c>
      <c r="M13" s="17">
        <v>0</v>
      </c>
      <c r="O13" s="17">
        <f t="shared" si="6"/>
        <v>4</v>
      </c>
      <c r="Q13" s="17">
        <f t="shared" si="7"/>
        <v>20</v>
      </c>
      <c r="S13" s="270">
        <v>146232</v>
      </c>
      <c r="U13" s="19">
        <f t="shared" si="8"/>
        <v>7311.6</v>
      </c>
      <c r="X13" s="117" t="str">
        <f>IF($Q13=0,"店舗無し",IF(LARGE($D13:$N13,1)=LARGE($D13:$N13,2),"同率複数",INDEX($D$2:$N$2,MATCH(LARGE($D13:$N13,1),$D13:N13,0))))</f>
        <v>ナチュラル</v>
      </c>
      <c r="Y13" s="17" t="str">
        <f t="shared" si="9"/>
        <v/>
      </c>
      <c r="AA13" s="267" t="s">
        <v>1267</v>
      </c>
      <c r="AB13" s="270">
        <v>6934</v>
      </c>
      <c r="AC13" s="19" t="s">
        <v>38</v>
      </c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</row>
    <row r="14" spans="1:1026" s="17" customFormat="1" x14ac:dyDescent="0.25">
      <c r="A14" s="274" t="s">
        <v>1241</v>
      </c>
      <c r="B14" s="273" t="s">
        <v>1227</v>
      </c>
      <c r="C14" s="267" t="s">
        <v>1227</v>
      </c>
      <c r="D14" s="17">
        <v>2</v>
      </c>
      <c r="F14" s="17">
        <v>1</v>
      </c>
      <c r="G14" s="17">
        <v>2</v>
      </c>
      <c r="H14" s="17">
        <v>2</v>
      </c>
      <c r="I14" s="17">
        <v>1</v>
      </c>
      <c r="J14" s="17">
        <v>2</v>
      </c>
      <c r="L14" s="17">
        <v>1</v>
      </c>
      <c r="M14" s="17">
        <v>0</v>
      </c>
      <c r="O14" s="17">
        <f t="shared" si="6"/>
        <v>1</v>
      </c>
      <c r="Q14" s="17">
        <f t="shared" si="7"/>
        <v>11</v>
      </c>
      <c r="S14" s="270">
        <f>95577-S15</f>
        <v>80275</v>
      </c>
      <c r="U14" s="19">
        <f t="shared" si="8"/>
        <v>7297.727272727273</v>
      </c>
      <c r="X14" s="117" t="str">
        <f>IF($Q14=0,"店舗無し",IF(LARGE($D14:$N14,1)=LARGE($D14:$N14,2),"同率複数",INDEX($D$2:$N$2,MATCH(LARGE($D14:$N14,1),$D14:N14,0))))</f>
        <v>同率複数</v>
      </c>
      <c r="Y14" s="17" t="str">
        <f t="shared" si="9"/>
        <v/>
      </c>
      <c r="AA14" s="267" t="s">
        <v>1316</v>
      </c>
      <c r="AB14" s="270">
        <v>6475</v>
      </c>
      <c r="AC14" s="19" t="s">
        <v>38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</row>
    <row r="15" spans="1:1026" s="17" customFormat="1" x14ac:dyDescent="0.25">
      <c r="A15" s="274" t="s">
        <v>1241</v>
      </c>
      <c r="B15" s="273" t="s">
        <v>1227</v>
      </c>
      <c r="C15" s="267" t="s">
        <v>1231</v>
      </c>
      <c r="D15" s="17">
        <v>1</v>
      </c>
      <c r="M15" s="17">
        <v>0</v>
      </c>
      <c r="O15" s="17">
        <f t="shared" si="6"/>
        <v>0</v>
      </c>
      <c r="Q15" s="17">
        <f t="shared" si="7"/>
        <v>1</v>
      </c>
      <c r="S15" s="270">
        <v>15302</v>
      </c>
      <c r="U15" s="19">
        <f t="shared" si="8"/>
        <v>15302</v>
      </c>
      <c r="X15" s="117" t="str">
        <f>IF($Q15=0,"店舗無し",IF(LARGE($D15:$N15,1)=LARGE($D15:$N15,2),"同率複数",INDEX($D$2:$N$2,MATCH(LARGE($D15:$N15,1),$D15:N15,0))))</f>
        <v>ナチュラル</v>
      </c>
      <c r="Y15" s="17" t="str">
        <f t="shared" si="9"/>
        <v/>
      </c>
      <c r="AA15" s="267" t="s">
        <v>1244</v>
      </c>
      <c r="AB15" s="270">
        <v>6438</v>
      </c>
      <c r="AC15" s="19" t="s">
        <v>38</v>
      </c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</row>
    <row r="16" spans="1:1026" s="17" customFormat="1" x14ac:dyDescent="0.25">
      <c r="A16" s="274" t="s">
        <v>1242</v>
      </c>
      <c r="B16" s="273" t="s">
        <v>1232</v>
      </c>
      <c r="C16" s="267" t="s">
        <v>1232</v>
      </c>
      <c r="D16" s="17">
        <v>13</v>
      </c>
      <c r="E16" s="17">
        <v>10</v>
      </c>
      <c r="F16" s="17">
        <v>7</v>
      </c>
      <c r="G16" s="17">
        <v>3</v>
      </c>
      <c r="H16" s="17">
        <v>2</v>
      </c>
      <c r="I16" s="17">
        <v>1</v>
      </c>
      <c r="J16" s="17">
        <v>1</v>
      </c>
      <c r="K16" s="17">
        <v>3</v>
      </c>
      <c r="L16" s="17">
        <v>2</v>
      </c>
      <c r="M16" s="17">
        <v>0</v>
      </c>
      <c r="O16" s="17">
        <f t="shared" si="6"/>
        <v>17</v>
      </c>
      <c r="Q16" s="17">
        <f t="shared" si="7"/>
        <v>42</v>
      </c>
      <c r="S16" s="270">
        <f>447683-SUM(S19:S21)</f>
        <v>302070</v>
      </c>
      <c r="U16" s="19">
        <f t="shared" si="8"/>
        <v>7192.1428571428569</v>
      </c>
      <c r="X16" s="117" t="str">
        <f>IF($Q16=0,"店舗無し",IF(LARGE($D16:$N16,1)=LARGE($D16:$N16,2),"同率複数",INDEX($D$2:$N$2,MATCH(LARGE($D16:$N16,1),$D16:N16,0))))</f>
        <v>ナチュラル</v>
      </c>
      <c r="Y16" s="17" t="str">
        <f t="shared" si="9"/>
        <v>逆転</v>
      </c>
      <c r="AA16" s="267" t="s">
        <v>1229</v>
      </c>
      <c r="AB16" s="270">
        <v>6376</v>
      </c>
      <c r="AC16" s="19" t="s">
        <v>38</v>
      </c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</row>
    <row r="17" spans="1:45" s="17" customFormat="1" x14ac:dyDescent="0.25">
      <c r="A17" s="274" t="s">
        <v>1242</v>
      </c>
      <c r="B17" s="273" t="s">
        <v>1232</v>
      </c>
      <c r="C17" s="267" t="s">
        <v>1233</v>
      </c>
      <c r="M17" s="17">
        <v>0</v>
      </c>
      <c r="O17" s="17">
        <f t="shared" si="6"/>
        <v>0</v>
      </c>
      <c r="Q17" s="17">
        <f t="shared" si="7"/>
        <v>0</v>
      </c>
      <c r="S17" s="270">
        <v>7193</v>
      </c>
      <c r="U17" s="19" t="str">
        <f t="shared" si="8"/>
        <v>★</v>
      </c>
      <c r="X17" s="117" t="str">
        <f>IF($Q17=0,"店舗無し",IF(LARGE($D17:$N17,1)=LARGE($D17:$N17,2),"同率複数",INDEX($D$2:$N$2,MATCH(LARGE($D17:$N17,1),$D17:N17,0))))</f>
        <v>店舗無し</v>
      </c>
      <c r="Y17" s="17" t="str">
        <f t="shared" si="9"/>
        <v/>
      </c>
      <c r="AA17" s="267" t="s">
        <v>1240</v>
      </c>
      <c r="AB17" s="270">
        <v>6253</v>
      </c>
      <c r="AC17" s="19" t="s">
        <v>38</v>
      </c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</row>
    <row r="18" spans="1:45" s="17" customFormat="1" x14ac:dyDescent="0.25">
      <c r="A18" s="274" t="s">
        <v>1242</v>
      </c>
      <c r="B18" s="273" t="s">
        <v>1232</v>
      </c>
      <c r="C18" s="267" t="s">
        <v>1234</v>
      </c>
      <c r="D18" s="17">
        <v>1</v>
      </c>
      <c r="E18" s="17">
        <v>1</v>
      </c>
      <c r="G18" s="17">
        <v>1</v>
      </c>
      <c r="M18" s="17">
        <v>0</v>
      </c>
      <c r="O18" s="17">
        <f t="shared" si="6"/>
        <v>1</v>
      </c>
      <c r="Q18" s="17">
        <f t="shared" si="7"/>
        <v>3</v>
      </c>
      <c r="S18" s="270">
        <v>22242</v>
      </c>
      <c r="U18" s="19">
        <f t="shared" si="8"/>
        <v>7414</v>
      </c>
      <c r="X18" s="117" t="str">
        <f>IF($Q18=0,"店舗無し",IF(LARGE($D18:$N18,1)=LARGE($D18:$N18,2),"同率複数",INDEX($D$2:$N$2,MATCH(LARGE($D18:$N18,1),$D18:N18,0))))</f>
        <v>同率複数</v>
      </c>
      <c r="Y18" s="17" t="str">
        <f t="shared" si="9"/>
        <v/>
      </c>
      <c r="AA18" s="25" t="s">
        <v>1311</v>
      </c>
      <c r="AB18" s="270">
        <v>5906</v>
      </c>
      <c r="AC18" s="19" t="s">
        <v>38</v>
      </c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</row>
    <row r="19" spans="1:45" s="17" customFormat="1" x14ac:dyDescent="0.25">
      <c r="A19" s="274" t="s">
        <v>1242</v>
      </c>
      <c r="B19" s="273" t="s">
        <v>1232</v>
      </c>
      <c r="C19" s="267" t="s">
        <v>1236</v>
      </c>
      <c r="D19" s="17">
        <v>2</v>
      </c>
      <c r="E19" s="17">
        <v>1</v>
      </c>
      <c r="F19" s="17">
        <v>1</v>
      </c>
      <c r="G19" s="17">
        <v>2</v>
      </c>
      <c r="I19" s="17">
        <v>1</v>
      </c>
      <c r="K19" s="17">
        <v>1</v>
      </c>
      <c r="M19" s="17">
        <v>0</v>
      </c>
      <c r="O19" s="17">
        <f t="shared" si="6"/>
        <v>2</v>
      </c>
      <c r="Q19" s="17">
        <f t="shared" si="7"/>
        <v>8</v>
      </c>
      <c r="S19" s="270">
        <v>26267</v>
      </c>
      <c r="U19" s="19">
        <f t="shared" si="8"/>
        <v>3283.375</v>
      </c>
      <c r="X19" s="117" t="str">
        <f>IF($Q19=0,"店舗無し",IF(LARGE($D19:$N19,1)=LARGE($D19:$N19,2),"同率複数",INDEX($D$2:$N$2,MATCH(LARGE($D19:$N19,1),$D19:N19,0))))</f>
        <v>同率複数</v>
      </c>
      <c r="Y19" s="17" t="str">
        <f t="shared" si="9"/>
        <v/>
      </c>
      <c r="AA19" s="267" t="s">
        <v>1253</v>
      </c>
      <c r="AB19" s="270">
        <v>5659</v>
      </c>
      <c r="AC19" s="19" t="s">
        <v>38</v>
      </c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</row>
    <row r="20" spans="1:45" s="17" customFormat="1" x14ac:dyDescent="0.25">
      <c r="A20" s="274" t="s">
        <v>1242</v>
      </c>
      <c r="B20" s="273" t="s">
        <v>1232</v>
      </c>
      <c r="C20" s="267" t="s">
        <v>1235</v>
      </c>
      <c r="D20" s="17">
        <v>3</v>
      </c>
      <c r="F20" s="17">
        <v>2</v>
      </c>
      <c r="G20" s="17">
        <v>2</v>
      </c>
      <c r="J20" s="17">
        <v>1</v>
      </c>
      <c r="K20" s="17">
        <v>1</v>
      </c>
      <c r="M20" s="17">
        <v>0</v>
      </c>
      <c r="O20" s="17">
        <f t="shared" si="6"/>
        <v>2</v>
      </c>
      <c r="Q20" s="17">
        <f t="shared" si="7"/>
        <v>9</v>
      </c>
      <c r="S20" s="270">
        <v>29825</v>
      </c>
      <c r="U20" s="19">
        <f t="shared" si="8"/>
        <v>3313.8888888888887</v>
      </c>
      <c r="X20" s="117" t="str">
        <f>IF($Q20=0,"店舗無し",IF(LARGE($D20:$N20,1)=LARGE($D20:$N20,2),"同率複数",INDEX($D$2:$N$2,MATCH(LARGE($D20:$N20,1),$D20:N20,0))))</f>
        <v>ナチュラル</v>
      </c>
      <c r="Y20" s="17" t="str">
        <f t="shared" si="9"/>
        <v/>
      </c>
      <c r="AA20" s="267" t="s">
        <v>1318</v>
      </c>
      <c r="AB20" s="270">
        <v>5499</v>
      </c>
      <c r="AC20" s="19" t="s">
        <v>38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</row>
    <row r="21" spans="1:45" s="17" customFormat="1" x14ac:dyDescent="0.25">
      <c r="A21" s="274" t="s">
        <v>1242</v>
      </c>
      <c r="B21" s="273" t="s">
        <v>1232</v>
      </c>
      <c r="C21" s="267" t="s">
        <v>1322</v>
      </c>
      <c r="D21" s="17">
        <v>3</v>
      </c>
      <c r="F21" s="17">
        <v>2</v>
      </c>
      <c r="G21" s="17">
        <v>2</v>
      </c>
      <c r="I21" s="17">
        <v>2</v>
      </c>
      <c r="J21" s="17">
        <v>2</v>
      </c>
      <c r="M21" s="17">
        <v>0</v>
      </c>
      <c r="O21" s="17">
        <f t="shared" si="6"/>
        <v>2</v>
      </c>
      <c r="Q21" s="17">
        <f t="shared" si="7"/>
        <v>11</v>
      </c>
      <c r="S21" s="17">
        <v>89521</v>
      </c>
      <c r="U21" s="19">
        <f t="shared" si="8"/>
        <v>8138.272727272727</v>
      </c>
      <c r="X21" s="117" t="str">
        <f>IF($Q21=0,"店舗無し",IF(LARGE($D21:$N21,1)=LARGE($D21:$N21,2),"同率複数",INDEX($D$2:$N$2,MATCH(LARGE($D21:$N21,1),$D21:N21,0))))</f>
        <v>ナチュラル</v>
      </c>
      <c r="Y21" s="17" t="str">
        <f t="shared" si="9"/>
        <v/>
      </c>
      <c r="AA21" s="267" t="s">
        <v>1298</v>
      </c>
      <c r="AB21" s="270">
        <v>5286</v>
      </c>
      <c r="AC21" s="19" t="s">
        <v>38</v>
      </c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</row>
    <row r="22" spans="1:45" s="17" customFormat="1" x14ac:dyDescent="0.25">
      <c r="A22" s="274" t="s">
        <v>1243</v>
      </c>
      <c r="B22" s="273" t="s">
        <v>1237</v>
      </c>
      <c r="C22" s="267" t="s">
        <v>1237</v>
      </c>
      <c r="D22" s="17">
        <v>8</v>
      </c>
      <c r="E22" s="17">
        <v>1</v>
      </c>
      <c r="F22" s="17">
        <v>1</v>
      </c>
      <c r="G22" s="17">
        <v>3</v>
      </c>
      <c r="H22" s="17">
        <v>2</v>
      </c>
      <c r="M22" s="17">
        <v>0</v>
      </c>
      <c r="O22" s="17">
        <f t="shared" si="6"/>
        <v>2</v>
      </c>
      <c r="Q22" s="17">
        <f t="shared" si="7"/>
        <v>15</v>
      </c>
      <c r="S22" s="270">
        <v>86300</v>
      </c>
      <c r="T22" s="268"/>
      <c r="U22" s="19">
        <f t="shared" si="8"/>
        <v>5753.333333333333</v>
      </c>
      <c r="X22" s="117" t="str">
        <f>IF($Q22=0,"店舗無し",IF(LARGE($D22:$N22,1)=LARGE($D22:$N22,2),"同率複数",INDEX($D$2:$N$2,MATCH(LARGE($D22:$N22,1),$D22:N22,0))))</f>
        <v>ナチュラル</v>
      </c>
      <c r="Y22" s="17" t="str">
        <f t="shared" si="9"/>
        <v/>
      </c>
      <c r="AA22" s="267" t="s">
        <v>1279</v>
      </c>
      <c r="AB22" s="270">
        <v>5136</v>
      </c>
      <c r="AC22" s="19" t="s">
        <v>38</v>
      </c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</row>
    <row r="23" spans="1:45" s="17" customFormat="1" x14ac:dyDescent="0.25">
      <c r="A23" s="274" t="s">
        <v>1243</v>
      </c>
      <c r="B23" s="273" t="s">
        <v>1237</v>
      </c>
      <c r="C23" s="267" t="s">
        <v>1238</v>
      </c>
      <c r="M23" s="17">
        <v>0</v>
      </c>
      <c r="O23" s="17">
        <f t="shared" si="6"/>
        <v>0</v>
      </c>
      <c r="Q23" s="17">
        <f t="shared" si="7"/>
        <v>0</v>
      </c>
      <c r="S23" s="270">
        <v>4261</v>
      </c>
      <c r="U23" s="19" t="str">
        <f t="shared" si="8"/>
        <v>★</v>
      </c>
      <c r="X23" s="117" t="str">
        <f>IF($Q23=0,"店舗無し",IF(LARGE($D23:$N23,1)=LARGE($D23:$N23,2),"同率複数",INDEX($D$2:$N$2,MATCH(LARGE($D23:$N23,1),$D23:N23,0))))</f>
        <v>店舗無し</v>
      </c>
      <c r="Y23" s="17" t="str">
        <f t="shared" si="9"/>
        <v/>
      </c>
      <c r="AA23" s="267" t="s">
        <v>1319</v>
      </c>
      <c r="AB23" s="270">
        <v>4956</v>
      </c>
      <c r="AC23" s="19" t="s">
        <v>38</v>
      </c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</row>
    <row r="24" spans="1:45" s="17" customFormat="1" x14ac:dyDescent="0.25">
      <c r="A24" s="274" t="s">
        <v>1243</v>
      </c>
      <c r="B24" s="273" t="s">
        <v>1237</v>
      </c>
      <c r="C24" s="267" t="s">
        <v>1239</v>
      </c>
      <c r="M24" s="17">
        <v>0</v>
      </c>
      <c r="O24" s="17">
        <f t="shared" si="6"/>
        <v>0</v>
      </c>
      <c r="Q24" s="17">
        <f t="shared" si="7"/>
        <v>0</v>
      </c>
      <c r="S24" s="270">
        <v>494</v>
      </c>
      <c r="U24" s="19" t="str">
        <f t="shared" si="8"/>
        <v>★</v>
      </c>
      <c r="X24" s="117" t="str">
        <f>IF($Q24=0,"店舗無し",IF(LARGE($D24:$N24,1)=LARGE($D24:$N24,2),"同率複数",INDEX($D$2:$N$2,MATCH(LARGE($D24:$N24,1),$D24:N24,0))))</f>
        <v>店舗無し</v>
      </c>
      <c r="Y24" s="17" t="str">
        <f t="shared" si="9"/>
        <v/>
      </c>
      <c r="AA24" s="267" t="s">
        <v>1252</v>
      </c>
      <c r="AB24" s="270">
        <v>4728</v>
      </c>
      <c r="AC24" s="19" t="s">
        <v>38</v>
      </c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</row>
    <row r="25" spans="1:45" s="17" customFormat="1" x14ac:dyDescent="0.25">
      <c r="A25" s="274" t="s">
        <v>1243</v>
      </c>
      <c r="B25" s="273" t="s">
        <v>1237</v>
      </c>
      <c r="C25" s="267" t="s">
        <v>1240</v>
      </c>
      <c r="M25" s="17">
        <v>0</v>
      </c>
      <c r="O25" s="17">
        <f t="shared" si="6"/>
        <v>0</v>
      </c>
      <c r="Q25" s="17">
        <f t="shared" si="7"/>
        <v>0</v>
      </c>
      <c r="S25" s="270">
        <v>6253</v>
      </c>
      <c r="U25" s="19" t="str">
        <f t="shared" si="8"/>
        <v>★</v>
      </c>
      <c r="X25" s="117" t="str">
        <f>IF($Q25=0,"店舗無し",IF(LARGE($D25:$N25,1)=LARGE($D25:$N25,2),"同率複数",INDEX($D$2:$N$2,MATCH(LARGE($D25:$N25,1),$D25:N25,0))))</f>
        <v>店舗無し</v>
      </c>
      <c r="Y25" s="17" t="str">
        <f t="shared" si="9"/>
        <v/>
      </c>
      <c r="AA25" s="267" t="s">
        <v>1249</v>
      </c>
      <c r="AB25" s="270">
        <v>4589</v>
      </c>
      <c r="AC25" s="19" t="s">
        <v>38</v>
      </c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</row>
    <row r="26" spans="1:45" s="17" customFormat="1" x14ac:dyDescent="0.25">
      <c r="A26" s="274" t="s">
        <v>1243</v>
      </c>
      <c r="B26" s="273" t="s">
        <v>1237</v>
      </c>
      <c r="C26" s="267" t="s">
        <v>1244</v>
      </c>
      <c r="M26" s="17">
        <v>0</v>
      </c>
      <c r="O26" s="17">
        <f t="shared" si="6"/>
        <v>0</v>
      </c>
      <c r="Q26" s="17">
        <f t="shared" si="7"/>
        <v>0</v>
      </c>
      <c r="S26" s="270">
        <v>6438</v>
      </c>
      <c r="U26" s="19" t="str">
        <f t="shared" si="8"/>
        <v>★</v>
      </c>
      <c r="X26" s="117" t="str">
        <f>IF($Q26=0,"店舗無し",IF(LARGE($D26:$N26,1)=LARGE($D26:$N26,2),"同率複数",INDEX($D$2:$N$2,MATCH(LARGE($D26:$N26,1),$D26:N26,0))))</f>
        <v>店舗無し</v>
      </c>
      <c r="Y26" s="17" t="str">
        <f t="shared" si="9"/>
        <v/>
      </c>
      <c r="AA26" s="267" t="s">
        <v>1268</v>
      </c>
      <c r="AB26" s="270">
        <v>4527</v>
      </c>
      <c r="AC26" s="19" t="s">
        <v>38</v>
      </c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</row>
    <row r="27" spans="1:45" s="17" customFormat="1" x14ac:dyDescent="0.25">
      <c r="A27" s="274" t="s">
        <v>1242</v>
      </c>
      <c r="B27" s="273" t="s">
        <v>1245</v>
      </c>
      <c r="C27" s="267" t="s">
        <v>1245</v>
      </c>
      <c r="D27" s="17">
        <v>3</v>
      </c>
      <c r="E27" s="17">
        <v>1</v>
      </c>
      <c r="F27" s="17">
        <v>1</v>
      </c>
      <c r="G27" s="17">
        <v>1</v>
      </c>
      <c r="M27" s="17">
        <v>0</v>
      </c>
      <c r="O27" s="17">
        <f t="shared" si="6"/>
        <v>2</v>
      </c>
      <c r="Q27" s="17">
        <f t="shared" si="7"/>
        <v>6</v>
      </c>
      <c r="S27" s="270">
        <v>60736</v>
      </c>
      <c r="U27" s="19">
        <f t="shared" si="8"/>
        <v>10122.666666666666</v>
      </c>
      <c r="X27" s="117" t="str">
        <f>IF($Q27=0,"店舗無し",IF(LARGE($D27:$N27,1)=LARGE($D27:$N27,2),"同率複数",INDEX($D$2:$N$2,MATCH(LARGE($D27:$N27,1),$D27:N27,0))))</f>
        <v>ナチュラル</v>
      </c>
      <c r="Y27" s="17" t="str">
        <f t="shared" si="9"/>
        <v/>
      </c>
      <c r="AA27" s="267" t="s">
        <v>1256</v>
      </c>
      <c r="AB27" s="270">
        <v>4430</v>
      </c>
      <c r="AC27" s="19" t="s">
        <v>38</v>
      </c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</row>
    <row r="28" spans="1:45" s="17" customFormat="1" x14ac:dyDescent="0.25">
      <c r="A28" s="274" t="s">
        <v>1250</v>
      </c>
      <c r="B28" s="273" t="s">
        <v>1246</v>
      </c>
      <c r="C28" s="267" t="s">
        <v>1246</v>
      </c>
      <c r="D28" s="17">
        <v>2</v>
      </c>
      <c r="F28" s="17">
        <v>1</v>
      </c>
      <c r="G28" s="17">
        <v>1</v>
      </c>
      <c r="L28" s="17">
        <v>1</v>
      </c>
      <c r="M28" s="17">
        <v>0</v>
      </c>
      <c r="O28" s="17">
        <f t="shared" si="6"/>
        <v>1</v>
      </c>
      <c r="Q28" s="17">
        <f t="shared" si="7"/>
        <v>5</v>
      </c>
      <c r="S28" s="270">
        <v>50568</v>
      </c>
      <c r="U28" s="19">
        <f t="shared" si="8"/>
        <v>10113.6</v>
      </c>
      <c r="X28" s="117" t="str">
        <f>IF($Q28=0,"店舗無し",IF(LARGE($D28:$N28,1)=LARGE($D28:$N28,2),"同率複数",INDEX($D$2:$N$2,MATCH(LARGE($D28:$N28,1),$D28:N28,0))))</f>
        <v>ナチュラル</v>
      </c>
      <c r="Y28" s="17" t="str">
        <f t="shared" si="9"/>
        <v/>
      </c>
      <c r="AA28" s="267" t="s">
        <v>1248</v>
      </c>
      <c r="AB28" s="270">
        <v>4271</v>
      </c>
      <c r="AC28" s="19" t="s">
        <v>38</v>
      </c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</row>
    <row r="29" spans="1:45" s="17" customFormat="1" x14ac:dyDescent="0.25">
      <c r="A29" s="274" t="s">
        <v>1250</v>
      </c>
      <c r="B29" s="273" t="s">
        <v>1247</v>
      </c>
      <c r="C29" s="267" t="s">
        <v>1247</v>
      </c>
      <c r="D29" s="17">
        <v>1</v>
      </c>
      <c r="F29" s="17">
        <v>1</v>
      </c>
      <c r="G29" s="17">
        <v>2</v>
      </c>
      <c r="J29" s="17">
        <v>1</v>
      </c>
      <c r="M29" s="17">
        <v>0</v>
      </c>
      <c r="O29" s="17">
        <f t="shared" si="6"/>
        <v>1</v>
      </c>
      <c r="Q29" s="17">
        <f t="shared" si="7"/>
        <v>5</v>
      </c>
      <c r="S29" s="270">
        <v>32530</v>
      </c>
      <c r="U29" s="19">
        <f t="shared" si="8"/>
        <v>6506</v>
      </c>
      <c r="X29" s="117" t="str">
        <f>IF($Q29=0,"店舗無し",IF(LARGE($D29:$N29,1)=LARGE($D29:$N29,2),"同率複数",INDEX($D$2:$N$2,MATCH(LARGE($D29:$N29,1),$D29:N29,0))))</f>
        <v>コスモス薬品</v>
      </c>
      <c r="Y29" s="17" t="str">
        <f t="shared" si="9"/>
        <v/>
      </c>
      <c r="AA29" s="267" t="s">
        <v>1238</v>
      </c>
      <c r="AB29" s="270">
        <v>4261</v>
      </c>
      <c r="AC29" s="19" t="s">
        <v>38</v>
      </c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</row>
    <row r="30" spans="1:45" s="17" customFormat="1" x14ac:dyDescent="0.25">
      <c r="A30" s="274" t="s">
        <v>1250</v>
      </c>
      <c r="B30" s="273" t="s">
        <v>1247</v>
      </c>
      <c r="C30" s="267" t="s">
        <v>1248</v>
      </c>
      <c r="M30" s="17">
        <v>0</v>
      </c>
      <c r="O30" s="17">
        <f t="shared" si="6"/>
        <v>0</v>
      </c>
      <c r="Q30" s="17">
        <f t="shared" si="7"/>
        <v>0</v>
      </c>
      <c r="S30" s="270">
        <v>4271</v>
      </c>
      <c r="U30" s="19" t="str">
        <f t="shared" si="8"/>
        <v>★</v>
      </c>
      <c r="X30" s="117" t="str">
        <f>IF($Q30=0,"店舗無し",IF(LARGE($D30:$N30,1)=LARGE($D30:$N30,2),"同率複数",INDEX($D$2:$N$2,MATCH(LARGE($D30:$N30,1),$D30:N30,0))))</f>
        <v>店舗無し</v>
      </c>
      <c r="Y30" s="17" t="str">
        <f t="shared" si="9"/>
        <v/>
      </c>
      <c r="AA30" s="267" t="s">
        <v>1290</v>
      </c>
      <c r="AB30" s="270">
        <v>3631</v>
      </c>
      <c r="AC30" s="19" t="s">
        <v>38</v>
      </c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</row>
    <row r="31" spans="1:45" s="17" customFormat="1" x14ac:dyDescent="0.25">
      <c r="A31" s="274" t="s">
        <v>1250</v>
      </c>
      <c r="B31" s="273" t="s">
        <v>1247</v>
      </c>
      <c r="C31" s="267" t="s">
        <v>1249</v>
      </c>
      <c r="M31" s="17">
        <v>0</v>
      </c>
      <c r="O31" s="17">
        <f t="shared" si="6"/>
        <v>0</v>
      </c>
      <c r="Q31" s="17">
        <f t="shared" si="7"/>
        <v>0</v>
      </c>
      <c r="S31" s="270">
        <v>4589</v>
      </c>
      <c r="U31" s="19" t="str">
        <f t="shared" si="8"/>
        <v>★</v>
      </c>
      <c r="X31" s="117" t="str">
        <f>IF($Q31=0,"店舗無し",IF(LARGE($D31:$N31,1)=LARGE($D31:$N31,2),"同率複数",INDEX($D$2:$N$2,MATCH(LARGE($D31:$N31,1),$D31:N31,0))))</f>
        <v>店舗無し</v>
      </c>
      <c r="Y31" s="17" t="str">
        <f t="shared" si="9"/>
        <v/>
      </c>
      <c r="AA31" s="267" t="s">
        <v>1300</v>
      </c>
      <c r="AB31" s="270">
        <v>3348</v>
      </c>
      <c r="AC31" s="19" t="s">
        <v>38</v>
      </c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</row>
    <row r="32" spans="1:45" s="17" customFormat="1" x14ac:dyDescent="0.25">
      <c r="A32" s="274" t="s">
        <v>1242</v>
      </c>
      <c r="B32" s="273" t="s">
        <v>1251</v>
      </c>
      <c r="C32" s="267" t="s">
        <v>1251</v>
      </c>
      <c r="D32" s="17">
        <v>4</v>
      </c>
      <c r="F32" s="17">
        <v>2</v>
      </c>
      <c r="G32" s="17">
        <v>1</v>
      </c>
      <c r="J32" s="17">
        <v>1</v>
      </c>
      <c r="K32" s="17">
        <v>1</v>
      </c>
      <c r="M32" s="17">
        <v>0</v>
      </c>
      <c r="O32" s="17">
        <f t="shared" si="6"/>
        <v>2</v>
      </c>
      <c r="Q32" s="17">
        <f t="shared" si="7"/>
        <v>9</v>
      </c>
      <c r="S32" s="270">
        <v>56468</v>
      </c>
      <c r="U32" s="19">
        <f t="shared" si="8"/>
        <v>6274.2222222222226</v>
      </c>
      <c r="X32" s="117" t="str">
        <f>IF($Q32=0,"店舗無し",IF(LARGE($D32:$N32,1)=LARGE($D32:$N32,2),"同率複数",INDEX($D$2:$N$2,MATCH(LARGE($D32:$N32,1),$D32:N32,0))))</f>
        <v>ナチュラル</v>
      </c>
      <c r="Y32" s="17" t="str">
        <f t="shared" si="9"/>
        <v/>
      </c>
      <c r="AA32" s="267" t="s">
        <v>1263</v>
      </c>
      <c r="AB32" s="270">
        <v>3189</v>
      </c>
      <c r="AC32" s="19" t="s">
        <v>38</v>
      </c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</row>
    <row r="33" spans="1:45" s="17" customFormat="1" x14ac:dyDescent="0.25">
      <c r="A33" s="274" t="s">
        <v>1242</v>
      </c>
      <c r="B33" s="273" t="s">
        <v>1251</v>
      </c>
      <c r="C33" s="267" t="s">
        <v>1252</v>
      </c>
      <c r="M33" s="17">
        <v>0</v>
      </c>
      <c r="O33" s="17">
        <f t="shared" si="6"/>
        <v>0</v>
      </c>
      <c r="Q33" s="17">
        <f t="shared" si="7"/>
        <v>0</v>
      </c>
      <c r="S33" s="270">
        <v>4728</v>
      </c>
      <c r="U33" s="19" t="str">
        <f t="shared" si="8"/>
        <v>★</v>
      </c>
      <c r="X33" s="117" t="str">
        <f>IF($Q33=0,"店舗無し",IF(LARGE($D33:$N33,1)=LARGE($D33:$N33,2),"同率複数",INDEX($D$2:$N$2,MATCH(LARGE($D33:$N33,1),$D33:N33,0))))</f>
        <v>店舗無し</v>
      </c>
      <c r="Y33" s="17" t="str">
        <f t="shared" si="9"/>
        <v/>
      </c>
      <c r="AA33" s="267" t="s">
        <v>1261</v>
      </c>
      <c r="AB33" s="270">
        <v>3003</v>
      </c>
      <c r="AC33" s="19" t="s">
        <v>38</v>
      </c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</row>
    <row r="34" spans="1:45" s="17" customFormat="1" x14ac:dyDescent="0.25">
      <c r="A34" s="274" t="s">
        <v>1242</v>
      </c>
      <c r="B34" s="273" t="s">
        <v>1251</v>
      </c>
      <c r="C34" s="267" t="s">
        <v>1253</v>
      </c>
      <c r="M34" s="17">
        <v>0</v>
      </c>
      <c r="O34" s="17">
        <f t="shared" si="6"/>
        <v>0</v>
      </c>
      <c r="Q34" s="17">
        <f t="shared" si="7"/>
        <v>0</v>
      </c>
      <c r="S34" s="270">
        <v>5659</v>
      </c>
      <c r="U34" s="19" t="str">
        <f t="shared" si="8"/>
        <v>★</v>
      </c>
      <c r="X34" s="117" t="str">
        <f>IF($Q34=0,"店舗無し",IF(LARGE($D34:$N34,1)=LARGE($D34:$N34,2),"同率複数",INDEX($D$2:$N$2,MATCH(LARGE($D34:$N34,1),$D34:N34,0))))</f>
        <v>店舗無し</v>
      </c>
      <c r="Y34" s="17" t="str">
        <f t="shared" si="9"/>
        <v/>
      </c>
      <c r="AA34" s="267" t="s">
        <v>1294</v>
      </c>
      <c r="AB34" s="270">
        <v>2786</v>
      </c>
      <c r="AC34" s="19" t="s">
        <v>38</v>
      </c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:45" s="17" customFormat="1" x14ac:dyDescent="0.25">
      <c r="A35" s="274" t="s">
        <v>1259</v>
      </c>
      <c r="B35" s="273" t="s">
        <v>1254</v>
      </c>
      <c r="C35" s="267" t="s">
        <v>1254</v>
      </c>
      <c r="D35" s="17">
        <v>2</v>
      </c>
      <c r="G35" s="17">
        <v>1</v>
      </c>
      <c r="M35" s="17">
        <v>0</v>
      </c>
      <c r="O35" s="17">
        <f t="shared" si="6"/>
        <v>0</v>
      </c>
      <c r="Q35" s="17">
        <f t="shared" si="7"/>
        <v>3</v>
      </c>
      <c r="S35" s="270">
        <v>20767</v>
      </c>
      <c r="U35" s="19">
        <f t="shared" si="8"/>
        <v>6922.333333333333</v>
      </c>
      <c r="X35" s="117" t="str">
        <f>IF($Q35=0,"店舗無し",IF(LARGE($D35:$N35,1)=LARGE($D35:$N35,2),"同率複数",INDEX($D$2:$N$2,MATCH(LARGE($D35:$N35,1),$D35:N35,0))))</f>
        <v>ナチュラル</v>
      </c>
      <c r="Y35" s="17" t="str">
        <f t="shared" si="9"/>
        <v/>
      </c>
      <c r="AA35" s="267" t="s">
        <v>1289</v>
      </c>
      <c r="AB35" s="270">
        <v>2777</v>
      </c>
      <c r="AC35" s="19" t="s">
        <v>38</v>
      </c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</row>
    <row r="36" spans="1:45" s="17" customFormat="1" x14ac:dyDescent="0.25">
      <c r="A36" s="274" t="s">
        <v>1259</v>
      </c>
      <c r="B36" s="273" t="s">
        <v>1254</v>
      </c>
      <c r="C36" s="267" t="s">
        <v>1255</v>
      </c>
      <c r="M36" s="17">
        <v>0</v>
      </c>
      <c r="O36" s="17">
        <f t="shared" si="6"/>
        <v>0</v>
      </c>
      <c r="Q36" s="17">
        <f t="shared" si="7"/>
        <v>0</v>
      </c>
      <c r="S36" s="270">
        <v>2173</v>
      </c>
      <c r="U36" s="19" t="str">
        <f t="shared" si="8"/>
        <v>★</v>
      </c>
      <c r="X36" s="117" t="str">
        <f>IF($Q36=0,"店舗無し",IF(LARGE($D36:$N36,1)=LARGE($D36:$N36,2),"同率複数",INDEX($D$2:$N$2,MATCH(LARGE($D36:$N36,1),$D36:N36,0))))</f>
        <v>店舗無し</v>
      </c>
      <c r="Y36" s="17" t="str">
        <f t="shared" si="9"/>
        <v/>
      </c>
      <c r="AA36" s="267" t="s">
        <v>1257</v>
      </c>
      <c r="AB36" s="270">
        <v>2738</v>
      </c>
      <c r="AC36" s="19" t="s">
        <v>38</v>
      </c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</row>
    <row r="37" spans="1:45" s="17" customFormat="1" x14ac:dyDescent="0.25">
      <c r="A37" s="274" t="s">
        <v>1259</v>
      </c>
      <c r="B37" s="273" t="s">
        <v>1254</v>
      </c>
      <c r="C37" s="267" t="s">
        <v>1256</v>
      </c>
      <c r="M37" s="17">
        <v>0</v>
      </c>
      <c r="O37" s="17">
        <f t="shared" si="6"/>
        <v>0</v>
      </c>
      <c r="Q37" s="17">
        <f t="shared" si="7"/>
        <v>0</v>
      </c>
      <c r="S37" s="270">
        <v>4430</v>
      </c>
      <c r="U37" s="19" t="str">
        <f t="shared" si="8"/>
        <v>★</v>
      </c>
      <c r="X37" s="117" t="str">
        <f>IF($Q37=0,"店舗無し",IF(LARGE($D37:$N37,1)=LARGE($D37:$N37,2),"同率複数",INDEX($D$2:$N$2,MATCH(LARGE($D37:$N37,1),$D37:N37,0))))</f>
        <v>店舗無し</v>
      </c>
      <c r="Y37" s="17" t="str">
        <f t="shared" si="9"/>
        <v/>
      </c>
      <c r="AA37" s="267" t="s">
        <v>1282</v>
      </c>
      <c r="AB37" s="270">
        <v>2636</v>
      </c>
      <c r="AC37" s="19" t="s">
        <v>38</v>
      </c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</row>
    <row r="38" spans="1:45" s="17" customFormat="1" x14ac:dyDescent="0.25">
      <c r="A38" s="274" t="s">
        <v>1259</v>
      </c>
      <c r="B38" s="273" t="s">
        <v>1254</v>
      </c>
      <c r="C38" s="267" t="s">
        <v>1257</v>
      </c>
      <c r="M38" s="17">
        <v>0</v>
      </c>
      <c r="O38" s="17">
        <f t="shared" si="6"/>
        <v>0</v>
      </c>
      <c r="Q38" s="17">
        <f t="shared" si="7"/>
        <v>0</v>
      </c>
      <c r="S38" s="270">
        <v>2738</v>
      </c>
      <c r="U38" s="19" t="str">
        <f t="shared" si="8"/>
        <v>★</v>
      </c>
      <c r="X38" s="117" t="str">
        <f>IF($Q38=0,"店舗無し",IF(LARGE($D38:$N38,1)=LARGE($D38:$N38,2),"同率複数",INDEX($D$2:$N$2,MATCH(LARGE($D38:$N38,1),$D38:N38,0))))</f>
        <v>店舗無し</v>
      </c>
      <c r="Y38" s="17" t="str">
        <f t="shared" si="9"/>
        <v/>
      </c>
      <c r="AA38" s="267" t="s">
        <v>1286</v>
      </c>
      <c r="AB38" s="270">
        <v>2604</v>
      </c>
      <c r="AC38" s="19" t="s">
        <v>38</v>
      </c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</row>
    <row r="39" spans="1:45" s="17" customFormat="1" x14ac:dyDescent="0.25">
      <c r="A39" s="274" t="s">
        <v>1259</v>
      </c>
      <c r="B39" s="273" t="s">
        <v>1254</v>
      </c>
      <c r="C39" s="267" t="s">
        <v>1258</v>
      </c>
      <c r="M39" s="17">
        <v>0</v>
      </c>
      <c r="O39" s="17">
        <f t="shared" si="6"/>
        <v>0</v>
      </c>
      <c r="Q39" s="17">
        <f t="shared" ref="Q39:Q72" si="11">SUM(D39:N39)</f>
        <v>0</v>
      </c>
      <c r="S39" s="270">
        <v>1967</v>
      </c>
      <c r="U39" s="19" t="str">
        <f t="shared" si="8"/>
        <v>★</v>
      </c>
      <c r="X39" s="117" t="str">
        <f>IF($Q39=0,"店舗無し",IF(LARGE($D39:$N39,1)=LARGE($D39:$N39,2),"同率複数",INDEX($D$2:$N$2,MATCH(LARGE($D39:$N39,1),$D39:N39,0))))</f>
        <v>店舗無し</v>
      </c>
      <c r="Y39" s="17" t="str">
        <f t="shared" ref="Y39:Y70" si="12">IF(LARGE($D39:$N39,1)&lt;O39,"逆転","")</f>
        <v/>
      </c>
      <c r="AA39" s="267" t="s">
        <v>1264</v>
      </c>
      <c r="AB39" s="270">
        <v>2497</v>
      </c>
      <c r="AC39" s="19" t="s">
        <v>38</v>
      </c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</row>
    <row r="40" spans="1:45" s="17" customFormat="1" x14ac:dyDescent="0.25">
      <c r="A40" s="274" t="s">
        <v>1259</v>
      </c>
      <c r="B40" s="273" t="s">
        <v>1260</v>
      </c>
      <c r="C40" s="267" t="s">
        <v>1260</v>
      </c>
      <c r="D40" s="17">
        <v>2</v>
      </c>
      <c r="E40" s="17">
        <v>1</v>
      </c>
      <c r="G40" s="17">
        <v>1</v>
      </c>
      <c r="M40" s="17">
        <v>0</v>
      </c>
      <c r="O40" s="17">
        <f t="shared" si="6"/>
        <v>1</v>
      </c>
      <c r="Q40" s="17">
        <f t="shared" si="11"/>
        <v>4</v>
      </c>
      <c r="S40" s="270">
        <v>20113</v>
      </c>
      <c r="U40" s="19">
        <f t="shared" si="8"/>
        <v>5028.25</v>
      </c>
      <c r="X40" s="117" t="str">
        <f>IF($Q40=0,"店舗無し",IF(LARGE($D40:$N40,1)=LARGE($D40:$N40,2),"同率複数",INDEX($D$2:$N$2,MATCH(LARGE($D40:$N40,1),$D40:N40,0))))</f>
        <v>ナチュラル</v>
      </c>
      <c r="Y40" s="17" t="str">
        <f t="shared" si="12"/>
        <v/>
      </c>
      <c r="AA40" s="267" t="s">
        <v>1317</v>
      </c>
      <c r="AB40" s="270">
        <v>2458</v>
      </c>
      <c r="AC40" s="19" t="s">
        <v>38</v>
      </c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</row>
    <row r="41" spans="1:45" s="17" customFormat="1" x14ac:dyDescent="0.25">
      <c r="A41" s="274" t="s">
        <v>1259</v>
      </c>
      <c r="B41" s="273" t="s">
        <v>1260</v>
      </c>
      <c r="C41" s="267" t="s">
        <v>1261</v>
      </c>
      <c r="M41" s="17">
        <v>0</v>
      </c>
      <c r="O41" s="17">
        <f t="shared" si="6"/>
        <v>0</v>
      </c>
      <c r="Q41" s="17">
        <f t="shared" si="11"/>
        <v>0</v>
      </c>
      <c r="S41" s="270">
        <v>3003</v>
      </c>
      <c r="U41" s="19" t="str">
        <f t="shared" si="8"/>
        <v>★</v>
      </c>
      <c r="X41" s="117" t="str">
        <f>IF($Q41=0,"店舗無し",IF(LARGE($D41:$N41,1)=LARGE($D41:$N41,2),"同率複数",INDEX($D$2:$N$2,MATCH(LARGE($D41:$N41,1),$D41:N41,0))))</f>
        <v>店舗無し</v>
      </c>
      <c r="Y41" s="17" t="str">
        <f t="shared" si="12"/>
        <v/>
      </c>
      <c r="AA41" s="267" t="s">
        <v>1255</v>
      </c>
      <c r="AB41" s="270">
        <v>2173</v>
      </c>
      <c r="AC41" s="19" t="s">
        <v>38</v>
      </c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</row>
    <row r="42" spans="1:45" s="17" customFormat="1" x14ac:dyDescent="0.25">
      <c r="A42" s="274" t="s">
        <v>1259</v>
      </c>
      <c r="B42" s="273" t="s">
        <v>1260</v>
      </c>
      <c r="C42" s="267" t="s">
        <v>1262</v>
      </c>
      <c r="M42" s="17">
        <v>0</v>
      </c>
      <c r="O42" s="17">
        <f t="shared" si="6"/>
        <v>0</v>
      </c>
      <c r="Q42" s="17">
        <f t="shared" si="11"/>
        <v>0</v>
      </c>
      <c r="S42" s="270">
        <v>1856</v>
      </c>
      <c r="U42" s="19" t="str">
        <f t="shared" si="8"/>
        <v>★</v>
      </c>
      <c r="X42" s="117" t="str">
        <f>IF($Q42=0,"店舗無し",IF(LARGE($D42:$N42,1)=LARGE($D42:$N42,2),"同率複数",INDEX($D$2:$N$2,MATCH(LARGE($D42:$N42,1),$D42:N42,0))))</f>
        <v>店舗無し</v>
      </c>
      <c r="Y42" s="17" t="str">
        <f t="shared" si="12"/>
        <v/>
      </c>
      <c r="AA42" s="267" t="s">
        <v>1258</v>
      </c>
      <c r="AB42" s="270">
        <v>1967</v>
      </c>
      <c r="AC42" s="19" t="s">
        <v>38</v>
      </c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</row>
    <row r="43" spans="1:45" s="17" customFormat="1" x14ac:dyDescent="0.25">
      <c r="A43" s="274" t="s">
        <v>1259</v>
      </c>
      <c r="B43" s="273" t="s">
        <v>1260</v>
      </c>
      <c r="C43" s="267" t="s">
        <v>1263</v>
      </c>
      <c r="M43" s="17">
        <v>0</v>
      </c>
      <c r="O43" s="17">
        <f t="shared" si="6"/>
        <v>0</v>
      </c>
      <c r="Q43" s="17">
        <f t="shared" si="11"/>
        <v>0</v>
      </c>
      <c r="S43" s="270">
        <v>3189</v>
      </c>
      <c r="U43" s="19" t="str">
        <f t="shared" si="8"/>
        <v>★</v>
      </c>
      <c r="X43" s="117" t="str">
        <f>IF($Q43=0,"店舗無し",IF(LARGE($D43:$N43,1)=LARGE($D43:$N43,2),"同率複数",INDEX($D$2:$N$2,MATCH(LARGE($D43:$N43,1),$D43:N43,0))))</f>
        <v>店舗無し</v>
      </c>
      <c r="Y43" s="17" t="str">
        <f t="shared" si="12"/>
        <v/>
      </c>
      <c r="AA43" s="267" t="s">
        <v>1285</v>
      </c>
      <c r="AB43" s="270">
        <v>1926</v>
      </c>
      <c r="AC43" s="19" t="s">
        <v>38</v>
      </c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</row>
    <row r="44" spans="1:45" s="17" customFormat="1" x14ac:dyDescent="0.25">
      <c r="A44" s="274" t="s">
        <v>1259</v>
      </c>
      <c r="B44" s="273" t="s">
        <v>1260</v>
      </c>
      <c r="C44" s="267" t="s">
        <v>1264</v>
      </c>
      <c r="M44" s="17">
        <v>0</v>
      </c>
      <c r="O44" s="17">
        <f t="shared" si="6"/>
        <v>0</v>
      </c>
      <c r="Q44" s="17">
        <f t="shared" si="11"/>
        <v>0</v>
      </c>
      <c r="S44" s="270">
        <v>2497</v>
      </c>
      <c r="U44" s="19" t="str">
        <f t="shared" si="8"/>
        <v>★</v>
      </c>
      <c r="X44" s="117" t="str">
        <f>IF($Q44=0,"店舗無し",IF(LARGE($D44:$N44,1)=LARGE($D44:$N44,2),"同率複数",INDEX($D$2:$N$2,MATCH(LARGE($D44:$N44,1),$D44:N44,0))))</f>
        <v>店舗無し</v>
      </c>
      <c r="Y44" s="17" t="str">
        <f t="shared" si="12"/>
        <v/>
      </c>
      <c r="AA44" s="267" t="s">
        <v>1262</v>
      </c>
      <c r="AB44" s="270">
        <v>1856</v>
      </c>
      <c r="AC44" s="19" t="s">
        <v>38</v>
      </c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</row>
    <row r="45" spans="1:45" s="17" customFormat="1" x14ac:dyDescent="0.25">
      <c r="A45" s="274" t="s">
        <v>1273</v>
      </c>
      <c r="B45" s="273" t="s">
        <v>1266</v>
      </c>
      <c r="C45" s="267" t="s">
        <v>1266</v>
      </c>
      <c r="D45" s="17">
        <v>2</v>
      </c>
      <c r="G45" s="17">
        <v>1</v>
      </c>
      <c r="M45" s="17">
        <v>0</v>
      </c>
      <c r="O45" s="17">
        <f t="shared" si="6"/>
        <v>0</v>
      </c>
      <c r="Q45" s="17">
        <f t="shared" si="11"/>
        <v>3</v>
      </c>
      <c r="S45" s="270">
        <v>23718</v>
      </c>
      <c r="U45" s="19">
        <f t="shared" si="8"/>
        <v>7906</v>
      </c>
      <c r="X45" s="117" t="str">
        <f>IF($Q45=0,"店舗無し",IF(LARGE($D45:$N45,1)=LARGE($D45:$N45,2),"同率複数",INDEX($D$2:$N$2,MATCH(LARGE($D45:$N45,1),$D45:N45,0))))</f>
        <v>ナチュラル</v>
      </c>
      <c r="Y45" s="17" t="str">
        <f t="shared" si="12"/>
        <v/>
      </c>
      <c r="AA45" s="25" t="s">
        <v>1312</v>
      </c>
      <c r="AB45" s="270">
        <v>1472</v>
      </c>
      <c r="AC45" s="19" t="s">
        <v>38</v>
      </c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</row>
    <row r="46" spans="1:45" s="17" customFormat="1" x14ac:dyDescent="0.25">
      <c r="A46" s="274" t="s">
        <v>1273</v>
      </c>
      <c r="B46" s="273" t="s">
        <v>1266</v>
      </c>
      <c r="C46" s="267" t="s">
        <v>1267</v>
      </c>
      <c r="M46" s="17">
        <v>0</v>
      </c>
      <c r="O46" s="17">
        <f t="shared" si="6"/>
        <v>0</v>
      </c>
      <c r="Q46" s="17">
        <f t="shared" si="11"/>
        <v>0</v>
      </c>
      <c r="S46" s="270">
        <v>6934</v>
      </c>
      <c r="U46" s="19" t="str">
        <f t="shared" si="8"/>
        <v>★</v>
      </c>
      <c r="X46" s="117" t="str">
        <f>IF($Q46=0,"店舗無し",IF(LARGE($D46:$N46,1)=LARGE($D46:$N46,2),"同率複数",INDEX($D$2:$N$2,MATCH(LARGE($D46:$N46,1),$D46:N46,0))))</f>
        <v>店舗無し</v>
      </c>
      <c r="Y46" s="17" t="str">
        <f t="shared" si="12"/>
        <v/>
      </c>
      <c r="AA46" s="267" t="s">
        <v>1308</v>
      </c>
      <c r="AB46" s="270">
        <v>1351</v>
      </c>
      <c r="AC46" s="19" t="s">
        <v>38</v>
      </c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</row>
    <row r="47" spans="1:45" s="17" customFormat="1" x14ac:dyDescent="0.25">
      <c r="A47" s="274" t="s">
        <v>1273</v>
      </c>
      <c r="B47" s="273" t="s">
        <v>1266</v>
      </c>
      <c r="C47" s="267" t="s">
        <v>1268</v>
      </c>
      <c r="M47" s="17">
        <v>0</v>
      </c>
      <c r="O47" s="17">
        <f t="shared" si="6"/>
        <v>0</v>
      </c>
      <c r="Q47" s="17">
        <f t="shared" si="11"/>
        <v>0</v>
      </c>
      <c r="S47" s="270">
        <v>4527</v>
      </c>
      <c r="U47" s="19" t="str">
        <f t="shared" si="8"/>
        <v>★</v>
      </c>
      <c r="X47" s="117" t="str">
        <f>IF($Q47=0,"店舗無し",IF(LARGE($D47:$N47,1)=LARGE($D47:$N47,2),"同率複数",INDEX($D$2:$N$2,MATCH(LARGE($D47:$N47,1),$D47:N47,0))))</f>
        <v>店舗無し</v>
      </c>
      <c r="Y47" s="17" t="str">
        <f t="shared" si="12"/>
        <v/>
      </c>
      <c r="AA47" s="267" t="s">
        <v>1284</v>
      </c>
      <c r="AB47" s="270">
        <v>1242</v>
      </c>
      <c r="AC47" s="19" t="s">
        <v>38</v>
      </c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</row>
    <row r="48" spans="1:45" s="17" customFormat="1" x14ac:dyDescent="0.25">
      <c r="A48" s="274" t="s">
        <v>1273</v>
      </c>
      <c r="B48" s="273" t="s">
        <v>1269</v>
      </c>
      <c r="C48" s="267" t="s">
        <v>1270</v>
      </c>
      <c r="L48" s="17">
        <v>0</v>
      </c>
      <c r="M48" s="17">
        <v>1</v>
      </c>
      <c r="O48" s="17">
        <f t="shared" si="6"/>
        <v>0</v>
      </c>
      <c r="Q48" s="17">
        <f t="shared" si="11"/>
        <v>1</v>
      </c>
      <c r="S48" s="270">
        <v>6161</v>
      </c>
      <c r="U48" s="19">
        <f t="shared" si="8"/>
        <v>6161</v>
      </c>
      <c r="X48" s="117" t="str">
        <f>IF($Q48=0,"店舗無し",IF(LARGE($D48:$N48,1)=LARGE($D48:$N48,2),"同率複数",INDEX($D$2:$N$2,MATCH(LARGE($D48:$N48,1),$D48:N48,0))))</f>
        <v>ゴダイ</v>
      </c>
      <c r="Y48" s="17" t="str">
        <f t="shared" si="12"/>
        <v/>
      </c>
      <c r="AA48" s="267" t="s">
        <v>1291</v>
      </c>
      <c r="AB48" s="270">
        <v>1055</v>
      </c>
      <c r="AC48" s="19" t="s">
        <v>38</v>
      </c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</row>
    <row r="49" spans="1:45" s="17" customFormat="1" x14ac:dyDescent="0.25">
      <c r="A49" s="274" t="s">
        <v>1273</v>
      </c>
      <c r="B49" s="273" t="s">
        <v>1269</v>
      </c>
      <c r="C49" s="267" t="s">
        <v>1271</v>
      </c>
      <c r="D49" s="17">
        <v>1</v>
      </c>
      <c r="G49" s="17">
        <v>1</v>
      </c>
      <c r="M49" s="17">
        <v>0</v>
      </c>
      <c r="O49" s="17">
        <f t="shared" si="6"/>
        <v>0</v>
      </c>
      <c r="Q49" s="17">
        <f t="shared" si="11"/>
        <v>2</v>
      </c>
      <c r="S49" s="270">
        <v>18240</v>
      </c>
      <c r="U49" s="19">
        <f t="shared" si="8"/>
        <v>9120</v>
      </c>
      <c r="X49" s="117" t="str">
        <f>IF($Q49=0,"店舗無し",IF(LARGE($D49:$N49,1)=LARGE($D49:$N49,2),"同率複数",INDEX($D$2:$N$2,MATCH(LARGE($D49:$N49,1),$D49:N49,0))))</f>
        <v>同率複数</v>
      </c>
      <c r="Y49" s="17" t="str">
        <f t="shared" si="12"/>
        <v/>
      </c>
      <c r="AA49" s="25" t="s">
        <v>1304</v>
      </c>
      <c r="AB49" s="270">
        <v>866</v>
      </c>
      <c r="AC49" s="19" t="s">
        <v>38</v>
      </c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</row>
    <row r="50" spans="1:45" s="17" customFormat="1" x14ac:dyDescent="0.25">
      <c r="A50" s="274" t="s">
        <v>1273</v>
      </c>
      <c r="B50" s="273" t="s">
        <v>1269</v>
      </c>
      <c r="C50" s="267" t="s">
        <v>1272</v>
      </c>
      <c r="D50" s="17">
        <v>1</v>
      </c>
      <c r="G50" s="17">
        <v>1</v>
      </c>
      <c r="M50" s="17">
        <v>0</v>
      </c>
      <c r="O50" s="17">
        <f t="shared" si="6"/>
        <v>0</v>
      </c>
      <c r="Q50" s="17">
        <f t="shared" si="11"/>
        <v>2</v>
      </c>
      <c r="S50" s="270">
        <v>12574</v>
      </c>
      <c r="U50" s="19">
        <f t="shared" si="8"/>
        <v>6287</v>
      </c>
      <c r="X50" s="117" t="str">
        <f>IF($Q50=0,"店舗無し",IF(LARGE($D50:$N50,1)=LARGE($D50:$N50,2),"同率複数",INDEX($D$2:$N$2,MATCH(LARGE($D50:$N50,1),$D50:N50,0))))</f>
        <v>同率複数</v>
      </c>
      <c r="Y50" s="17" t="str">
        <f t="shared" si="12"/>
        <v/>
      </c>
      <c r="AA50" s="267" t="s">
        <v>1309</v>
      </c>
      <c r="AB50" s="270">
        <v>614</v>
      </c>
      <c r="AC50" s="19" t="s">
        <v>38</v>
      </c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</row>
    <row r="51" spans="1:45" s="17" customFormat="1" x14ac:dyDescent="0.25">
      <c r="A51" s="274" t="s">
        <v>1273</v>
      </c>
      <c r="B51" s="273" t="s">
        <v>1265</v>
      </c>
      <c r="C51" s="267" t="s">
        <v>1274</v>
      </c>
      <c r="F51" s="17">
        <v>1</v>
      </c>
      <c r="G51" s="17">
        <v>2</v>
      </c>
      <c r="M51" s="17">
        <v>1</v>
      </c>
      <c r="O51" s="17">
        <f t="shared" si="6"/>
        <v>1</v>
      </c>
      <c r="Q51" s="17">
        <f t="shared" si="11"/>
        <v>4</v>
      </c>
      <c r="S51" s="270">
        <v>24245</v>
      </c>
      <c r="U51" s="19">
        <f t="shared" si="8"/>
        <v>6061.25</v>
      </c>
      <c r="X51" s="117" t="str">
        <f>IF($Q51=0,"店舗無し",IF(LARGE($D51:$N51,1)=LARGE($D51:$N51,2),"同率複数",INDEX($D$2:$N$2,MATCH(LARGE($D51:$N51,1),$D51:N51,0))))</f>
        <v>コスモス薬品</v>
      </c>
      <c r="Y51" s="17" t="str">
        <f t="shared" si="12"/>
        <v/>
      </c>
      <c r="AA51" s="267" t="s">
        <v>1287</v>
      </c>
      <c r="AB51" s="270">
        <v>596</v>
      </c>
      <c r="AC51" s="19" t="s">
        <v>38</v>
      </c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</row>
    <row r="52" spans="1:45" s="17" customFormat="1" x14ac:dyDescent="0.25">
      <c r="A52" s="274" t="s">
        <v>1273</v>
      </c>
      <c r="B52" s="273" t="s">
        <v>1265</v>
      </c>
      <c r="C52" s="267" t="s">
        <v>1275</v>
      </c>
      <c r="D52" s="17">
        <v>1</v>
      </c>
      <c r="M52" s="17">
        <v>0</v>
      </c>
      <c r="O52" s="17">
        <f t="shared" si="6"/>
        <v>0</v>
      </c>
      <c r="Q52" s="17">
        <f t="shared" si="11"/>
        <v>1</v>
      </c>
      <c r="S52" s="270">
        <v>4258</v>
      </c>
      <c r="U52" s="19">
        <f t="shared" si="8"/>
        <v>4258</v>
      </c>
      <c r="X52" s="117" t="str">
        <f>IF($Q52=0,"店舗無し",IF(LARGE($D52:$N52,1)=LARGE($D52:$N52,2),"同率複数",INDEX($D$2:$N$2,MATCH(LARGE($D52:$N52,1),$D52:N52,0))))</f>
        <v>ナチュラル</v>
      </c>
      <c r="Y52" s="17" t="str">
        <f t="shared" si="12"/>
        <v/>
      </c>
      <c r="AA52" s="267" t="s">
        <v>1307</v>
      </c>
      <c r="AB52" s="270">
        <v>593</v>
      </c>
      <c r="AC52" s="19" t="s">
        <v>38</v>
      </c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</row>
    <row r="53" spans="1:45" s="17" customFormat="1" x14ac:dyDescent="0.25">
      <c r="A53" s="274" t="s">
        <v>1273</v>
      </c>
      <c r="B53" s="273" t="s">
        <v>1265</v>
      </c>
      <c r="C53" s="267" t="s">
        <v>1276</v>
      </c>
      <c r="M53" s="17">
        <v>0</v>
      </c>
      <c r="O53" s="17">
        <f t="shared" si="6"/>
        <v>0</v>
      </c>
      <c r="Q53" s="17">
        <f t="shared" si="11"/>
        <v>0</v>
      </c>
      <c r="S53" s="270">
        <v>10679</v>
      </c>
      <c r="U53" s="19" t="str">
        <f t="shared" si="8"/>
        <v>★</v>
      </c>
      <c r="X53" s="117" t="str">
        <f>IF($Q53=0,"店舗無し",IF(LARGE($D53:$N53,1)=LARGE($D53:$N53,2),"同率複数",INDEX($D$2:$N$2,MATCH(LARGE($D53:$N53,1),$D53:N53,0))))</f>
        <v>店舗無し</v>
      </c>
      <c r="Y53" s="17" t="str">
        <f t="shared" si="12"/>
        <v/>
      </c>
      <c r="AA53" s="267" t="s">
        <v>1239</v>
      </c>
      <c r="AB53" s="270">
        <v>494</v>
      </c>
      <c r="AC53" s="19" t="s">
        <v>38</v>
      </c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</row>
    <row r="54" spans="1:45" s="17" customFormat="1" x14ac:dyDescent="0.25">
      <c r="A54" s="274" t="s">
        <v>1273</v>
      </c>
      <c r="B54" s="273" t="s">
        <v>1265</v>
      </c>
      <c r="C54" s="267" t="s">
        <v>1277</v>
      </c>
      <c r="D54" s="17">
        <v>1</v>
      </c>
      <c r="M54" s="17">
        <v>1</v>
      </c>
      <c r="O54" s="17">
        <f t="shared" si="6"/>
        <v>0</v>
      </c>
      <c r="Q54" s="17">
        <f t="shared" si="11"/>
        <v>2</v>
      </c>
      <c r="S54" s="270">
        <v>4032</v>
      </c>
      <c r="U54" s="19">
        <f t="shared" si="8"/>
        <v>2016</v>
      </c>
      <c r="X54" s="117" t="str">
        <f>IF($Q54=0,"店舗無し",IF(LARGE($D54:$N54,1)=LARGE($D54:$N54,2),"同率複数",INDEX($D$2:$N$2,MATCH(LARGE($D54:$N54,1),$D54:N54,0))))</f>
        <v>同率複数</v>
      </c>
      <c r="Y54" s="17" t="str">
        <f t="shared" si="12"/>
        <v/>
      </c>
      <c r="AA54" s="267" t="s">
        <v>1231</v>
      </c>
      <c r="AB54" s="270">
        <v>15302</v>
      </c>
      <c r="AC54" s="19">
        <v>15302</v>
      </c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</row>
    <row r="55" spans="1:45" s="17" customFormat="1" x14ac:dyDescent="0.25">
      <c r="A55" s="274" t="s">
        <v>1243</v>
      </c>
      <c r="B55" s="273" t="s">
        <v>1278</v>
      </c>
      <c r="C55" s="267" t="s">
        <v>1279</v>
      </c>
      <c r="M55" s="17">
        <v>0</v>
      </c>
      <c r="O55" s="17">
        <f t="shared" si="6"/>
        <v>0</v>
      </c>
      <c r="Q55" s="17">
        <f t="shared" si="11"/>
        <v>0</v>
      </c>
      <c r="S55" s="270">
        <v>5136</v>
      </c>
      <c r="U55" s="19" t="str">
        <f t="shared" si="8"/>
        <v>★</v>
      </c>
      <c r="X55" s="117" t="str">
        <f>IF($Q55=0,"店舗無し",IF(LARGE($D55:$N55,1)=LARGE($D55:$N55,2),"同率複数",INDEX($D$2:$N$2,MATCH(LARGE($D55:$N55,1),$D55:N55,0))))</f>
        <v>店舗無し</v>
      </c>
      <c r="Y55" s="17" t="str">
        <f t="shared" si="12"/>
        <v/>
      </c>
      <c r="AA55" s="25" t="s">
        <v>1301</v>
      </c>
      <c r="AB55" s="270">
        <v>12154</v>
      </c>
      <c r="AC55" s="19">
        <v>12154</v>
      </c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</row>
    <row r="56" spans="1:45" s="17" customFormat="1" x14ac:dyDescent="0.25">
      <c r="A56" s="274" t="s">
        <v>1243</v>
      </c>
      <c r="B56" s="273" t="s">
        <v>1278</v>
      </c>
      <c r="C56" s="267" t="s">
        <v>1280</v>
      </c>
      <c r="M56" s="17">
        <v>0</v>
      </c>
      <c r="O56" s="17">
        <f t="shared" si="6"/>
        <v>0</v>
      </c>
      <c r="Q56" s="17">
        <f t="shared" si="11"/>
        <v>0</v>
      </c>
      <c r="S56" s="270">
        <v>7395</v>
      </c>
      <c r="U56" s="19" t="str">
        <f t="shared" si="8"/>
        <v>★</v>
      </c>
      <c r="X56" s="117" t="str">
        <f>IF($Q56=0,"店舗無し",IF(LARGE($D56:$N56,1)=LARGE($D56:$N56,2),"同率複数",INDEX($D$2:$N$2,MATCH(LARGE($D56:$N56,1),$D56:N56,0))))</f>
        <v>店舗無し</v>
      </c>
      <c r="Y56" s="17" t="str">
        <f t="shared" si="12"/>
        <v/>
      </c>
      <c r="AA56" s="267" t="s">
        <v>1296</v>
      </c>
      <c r="AB56" s="270">
        <v>11440</v>
      </c>
      <c r="AC56" s="19">
        <v>11440</v>
      </c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</row>
    <row r="57" spans="1:45" s="17" customFormat="1" x14ac:dyDescent="0.25">
      <c r="A57" s="274" t="s">
        <v>1243</v>
      </c>
      <c r="B57" s="273" t="s">
        <v>1278</v>
      </c>
      <c r="C57" s="267" t="s">
        <v>1281</v>
      </c>
      <c r="D57" s="17">
        <v>1</v>
      </c>
      <c r="G57" s="17">
        <v>1</v>
      </c>
      <c r="M57" s="17">
        <v>0</v>
      </c>
      <c r="O57" s="17">
        <f t="shared" si="6"/>
        <v>0</v>
      </c>
      <c r="Q57" s="17">
        <f t="shared" si="11"/>
        <v>2</v>
      </c>
      <c r="S57" s="270">
        <v>13997</v>
      </c>
      <c r="U57" s="19">
        <f t="shared" si="8"/>
        <v>6998.5</v>
      </c>
      <c r="X57" s="117" t="str">
        <f>IF($Q57=0,"店舗無し",IF(LARGE($D57:$N57,1)=LARGE($D57:$N57,2),"同率複数",INDEX($D$2:$N$2,MATCH(LARGE($D57:$N57,1),$D57:N57,0))))</f>
        <v>同率複数</v>
      </c>
      <c r="Y57" s="17" t="str">
        <f t="shared" si="12"/>
        <v/>
      </c>
      <c r="AA57" s="25" t="s">
        <v>1310</v>
      </c>
      <c r="AB57" s="270">
        <v>11125</v>
      </c>
      <c r="AC57" s="19">
        <v>11125</v>
      </c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</row>
    <row r="58" spans="1:45" s="17" customFormat="1" x14ac:dyDescent="0.25">
      <c r="A58" s="274" t="s">
        <v>1243</v>
      </c>
      <c r="B58" s="273" t="s">
        <v>1278</v>
      </c>
      <c r="C58" s="267" t="s">
        <v>1282</v>
      </c>
      <c r="M58" s="17">
        <v>0</v>
      </c>
      <c r="O58" s="17">
        <f t="shared" si="6"/>
        <v>0</v>
      </c>
      <c r="Q58" s="17">
        <f t="shared" si="11"/>
        <v>0</v>
      </c>
      <c r="S58" s="270">
        <v>2636</v>
      </c>
      <c r="U58" s="19" t="str">
        <f t="shared" si="8"/>
        <v>★</v>
      </c>
      <c r="X58" s="117" t="str">
        <f>IF($Q58=0,"店舗無し",IF(LARGE($D58:$N58,1)=LARGE($D58:$N58,2),"同率複数",INDEX($D$2:$N$2,MATCH(LARGE($D58:$N58,1),$D58:N58,0))))</f>
        <v>店舗無し</v>
      </c>
      <c r="Y58" s="17" t="str">
        <f t="shared" si="12"/>
        <v/>
      </c>
      <c r="AA58" s="267" t="s">
        <v>1245</v>
      </c>
      <c r="AB58" s="270">
        <v>60736</v>
      </c>
      <c r="AC58" s="19">
        <v>10122.666666666666</v>
      </c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</row>
    <row r="59" spans="1:45" s="17" customFormat="1" x14ac:dyDescent="0.25">
      <c r="A59" s="274" t="s">
        <v>1243</v>
      </c>
      <c r="B59" s="273" t="s">
        <v>1278</v>
      </c>
      <c r="C59" s="267" t="s">
        <v>1283</v>
      </c>
      <c r="D59" s="17">
        <v>1</v>
      </c>
      <c r="F59" s="17">
        <v>1</v>
      </c>
      <c r="G59" s="17">
        <v>1</v>
      </c>
      <c r="J59" s="17">
        <v>1</v>
      </c>
      <c r="M59" s="17">
        <v>0</v>
      </c>
      <c r="O59" s="17">
        <f t="shared" si="6"/>
        <v>1</v>
      </c>
      <c r="Q59" s="17">
        <f t="shared" si="11"/>
        <v>4</v>
      </c>
      <c r="S59" s="270">
        <v>10592</v>
      </c>
      <c r="U59" s="19">
        <f t="shared" si="8"/>
        <v>2648</v>
      </c>
      <c r="X59" s="117" t="str">
        <f>IF($Q59=0,"店舗無し",IF(LARGE($D59:$N59,1)=LARGE($D59:$N59,2),"同率複数",INDEX($D$2:$N$2,MATCH(LARGE($D59:$N59,1),$D59:N59,0))))</f>
        <v>同率複数</v>
      </c>
      <c r="Y59" s="17" t="str">
        <f t="shared" si="12"/>
        <v/>
      </c>
      <c r="AA59" s="267" t="s">
        <v>1246</v>
      </c>
      <c r="AB59" s="270">
        <v>50568</v>
      </c>
      <c r="AC59" s="19">
        <v>10113.6</v>
      </c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</row>
    <row r="60" spans="1:45" s="17" customFormat="1" x14ac:dyDescent="0.25">
      <c r="A60" s="274" t="s">
        <v>1243</v>
      </c>
      <c r="B60" s="273" t="s">
        <v>1278</v>
      </c>
      <c r="C60" s="267" t="s">
        <v>1284</v>
      </c>
      <c r="M60" s="17">
        <v>0</v>
      </c>
      <c r="O60" s="17">
        <f t="shared" si="6"/>
        <v>0</v>
      </c>
      <c r="Q60" s="17">
        <f t="shared" si="11"/>
        <v>0</v>
      </c>
      <c r="S60" s="270">
        <v>1242</v>
      </c>
      <c r="U60" s="19" t="str">
        <f t="shared" si="8"/>
        <v>★</v>
      </c>
      <c r="X60" s="117" t="str">
        <f>IF($Q60=0,"店舗無し",IF(LARGE($D60:$N60,1)=LARGE($D60:$N60,2),"同率複数",INDEX($D$2:$N$2,MATCH(LARGE($D60:$N60,1),$D60:N60,0))))</f>
        <v>店舗無し</v>
      </c>
      <c r="Y60" s="17" t="str">
        <f t="shared" si="12"/>
        <v/>
      </c>
      <c r="AA60" s="267" t="s">
        <v>1271</v>
      </c>
      <c r="AB60" s="270">
        <v>18240</v>
      </c>
      <c r="AC60" s="19">
        <v>9120</v>
      </c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</row>
    <row r="61" spans="1:45" s="17" customFormat="1" x14ac:dyDescent="0.25">
      <c r="A61" s="274" t="s">
        <v>1243</v>
      </c>
      <c r="B61" s="273" t="s">
        <v>1278</v>
      </c>
      <c r="C61" s="267" t="s">
        <v>1285</v>
      </c>
      <c r="M61" s="17">
        <v>0</v>
      </c>
      <c r="O61" s="17">
        <f t="shared" si="6"/>
        <v>0</v>
      </c>
      <c r="Q61" s="17">
        <f t="shared" si="11"/>
        <v>0</v>
      </c>
      <c r="S61" s="270">
        <v>1926</v>
      </c>
      <c r="U61" s="19" t="str">
        <f t="shared" si="8"/>
        <v>★</v>
      </c>
      <c r="X61" s="117" t="str">
        <f>IF($Q61=0,"店舗無し",IF(LARGE($D61:$N61,1)=LARGE($D61:$N61,2),"同率複数",INDEX($D$2:$N$2,MATCH(LARGE($D61:$N61,1),$D61:N61,0))))</f>
        <v>店舗無し</v>
      </c>
      <c r="Y61" s="17" t="str">
        <f t="shared" si="12"/>
        <v/>
      </c>
      <c r="AA61" s="267" t="s">
        <v>1322</v>
      </c>
      <c r="AB61" s="17">
        <v>89521</v>
      </c>
      <c r="AC61" s="19">
        <v>8138.272727272727</v>
      </c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</row>
    <row r="62" spans="1:45" s="17" customFormat="1" x14ac:dyDescent="0.25">
      <c r="A62" s="274" t="s">
        <v>1243</v>
      </c>
      <c r="B62" s="273" t="s">
        <v>1278</v>
      </c>
      <c r="C62" s="267" t="s">
        <v>1286</v>
      </c>
      <c r="M62" s="17">
        <v>0</v>
      </c>
      <c r="O62" s="17">
        <f t="shared" si="6"/>
        <v>0</v>
      </c>
      <c r="Q62" s="17">
        <f t="shared" si="11"/>
        <v>0</v>
      </c>
      <c r="S62" s="270">
        <v>2604</v>
      </c>
      <c r="U62" s="19" t="str">
        <f t="shared" si="8"/>
        <v>★</v>
      </c>
      <c r="X62" s="117" t="str">
        <f>IF($Q62=0,"店舗無し",IF(LARGE($D62:$N62,1)=LARGE($D62:$N62,2),"同率複数",INDEX($D$2:$N$2,MATCH(LARGE($D62:$N62,1),$D62:N62,0))))</f>
        <v>店舗無し</v>
      </c>
      <c r="Y62" s="17" t="str">
        <f t="shared" si="12"/>
        <v/>
      </c>
      <c r="AA62" s="267" t="s">
        <v>1266</v>
      </c>
      <c r="AB62" s="270">
        <v>23718</v>
      </c>
      <c r="AC62" s="19">
        <v>7906</v>
      </c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</row>
    <row r="63" spans="1:45" s="17" customFormat="1" x14ac:dyDescent="0.25">
      <c r="A63" s="274" t="s">
        <v>1243</v>
      </c>
      <c r="B63" s="273" t="s">
        <v>1278</v>
      </c>
      <c r="C63" s="267" t="s">
        <v>1287</v>
      </c>
      <c r="M63" s="17">
        <v>0</v>
      </c>
      <c r="O63" s="17">
        <f t="shared" si="6"/>
        <v>0</v>
      </c>
      <c r="Q63" s="17">
        <f t="shared" si="11"/>
        <v>0</v>
      </c>
      <c r="S63" s="270">
        <v>596</v>
      </c>
      <c r="U63" s="19" t="str">
        <f t="shared" si="8"/>
        <v>★</v>
      </c>
      <c r="X63" s="117" t="str">
        <f>IF($Q63=0,"店舗無し",IF(LARGE($D63:$N63,1)=LARGE($D63:$N63,2),"同率複数",INDEX($D$2:$N$2,MATCH(LARGE($D63:$N63,1),$D63:N63,0))))</f>
        <v>店舗無し</v>
      </c>
      <c r="Y63" s="17" t="str">
        <f t="shared" si="12"/>
        <v/>
      </c>
      <c r="AA63" s="267" t="s">
        <v>1234</v>
      </c>
      <c r="AB63" s="270">
        <v>22242</v>
      </c>
      <c r="AC63" s="19">
        <v>7414</v>
      </c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</row>
    <row r="64" spans="1:45" s="17" customFormat="1" x14ac:dyDescent="0.25">
      <c r="A64" s="274" t="s">
        <v>1243</v>
      </c>
      <c r="B64" s="273" t="s">
        <v>1288</v>
      </c>
      <c r="C64" s="267" t="s">
        <v>1289</v>
      </c>
      <c r="M64" s="17">
        <v>0</v>
      </c>
      <c r="O64" s="17">
        <f t="shared" si="6"/>
        <v>0</v>
      </c>
      <c r="Q64" s="17">
        <f t="shared" si="11"/>
        <v>0</v>
      </c>
      <c r="S64" s="270">
        <v>2777</v>
      </c>
      <c r="U64" s="19" t="str">
        <f t="shared" si="8"/>
        <v>★</v>
      </c>
      <c r="X64" s="117" t="str">
        <f>IF($Q64=0,"店舗無し",IF(LARGE($D64:$N64,1)=LARGE($D64:$N64,2),"同率複数",INDEX($D$2:$N$2,MATCH(LARGE($D64:$N64,1),$D64:N64,0))))</f>
        <v>店舗無し</v>
      </c>
      <c r="Y64" s="17" t="str">
        <f t="shared" si="12"/>
        <v/>
      </c>
      <c r="AA64" s="267" t="s">
        <v>1226</v>
      </c>
      <c r="AB64" s="270">
        <v>146232</v>
      </c>
      <c r="AC64" s="19">
        <v>7311.6</v>
      </c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</row>
    <row r="65" spans="1:45" s="17" customFormat="1" x14ac:dyDescent="0.25">
      <c r="A65" s="274" t="s">
        <v>1243</v>
      </c>
      <c r="B65" s="273" t="s">
        <v>1288</v>
      </c>
      <c r="C65" s="267" t="s">
        <v>1290</v>
      </c>
      <c r="M65" s="17">
        <v>0</v>
      </c>
      <c r="O65" s="17">
        <f t="shared" si="6"/>
        <v>0</v>
      </c>
      <c r="Q65" s="17">
        <f t="shared" si="11"/>
        <v>0</v>
      </c>
      <c r="S65" s="270">
        <v>3631</v>
      </c>
      <c r="U65" s="19" t="str">
        <f t="shared" si="8"/>
        <v>★</v>
      </c>
      <c r="X65" s="117" t="str">
        <f>IF($Q65=0,"店舗無し",IF(LARGE($D65:$N65,1)=LARGE($D65:$N65,2),"同率複数",INDEX($D$2:$N$2,MATCH(LARGE($D65:$N65,1),$D65:N65,0))))</f>
        <v>店舗無し</v>
      </c>
      <c r="Y65" s="17" t="str">
        <f t="shared" si="12"/>
        <v/>
      </c>
      <c r="AA65" s="267" t="s">
        <v>1227</v>
      </c>
      <c r="AB65" s="270">
        <v>80275</v>
      </c>
      <c r="AC65" s="19">
        <v>7297.727272727273</v>
      </c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</row>
    <row r="66" spans="1:45" s="17" customFormat="1" x14ac:dyDescent="0.25">
      <c r="A66" s="274" t="s">
        <v>1243</v>
      </c>
      <c r="B66" s="273" t="s">
        <v>1288</v>
      </c>
      <c r="C66" s="267" t="s">
        <v>1291</v>
      </c>
      <c r="M66" s="17">
        <v>0</v>
      </c>
      <c r="O66" s="17">
        <f t="shared" si="6"/>
        <v>0</v>
      </c>
      <c r="Q66" s="17">
        <f t="shared" si="11"/>
        <v>0</v>
      </c>
      <c r="S66" s="270">
        <v>1055</v>
      </c>
      <c r="U66" s="19" t="str">
        <f t="shared" si="8"/>
        <v>★</v>
      </c>
      <c r="X66" s="117" t="str">
        <f>IF($Q66=0,"店舗無し",IF(LARGE($D66:$N66,1)=LARGE($D66:$N66,2),"同率複数",INDEX($D$2:$N$2,MATCH(LARGE($D66:$N66,1),$D66:N66,0))))</f>
        <v>店舗無し</v>
      </c>
      <c r="Y66" s="17" t="str">
        <f t="shared" si="12"/>
        <v/>
      </c>
      <c r="AA66" s="267" t="s">
        <v>1232</v>
      </c>
      <c r="AB66" s="270">
        <v>302070</v>
      </c>
      <c r="AC66" s="19">
        <v>7192.1428571428569</v>
      </c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</row>
    <row r="67" spans="1:45" s="17" customFormat="1" x14ac:dyDescent="0.25">
      <c r="A67" s="274" t="s">
        <v>1243</v>
      </c>
      <c r="B67" s="273" t="s">
        <v>1288</v>
      </c>
      <c r="C67" s="267" t="s">
        <v>1292</v>
      </c>
      <c r="D67" s="17">
        <v>1</v>
      </c>
      <c r="G67" s="17">
        <v>1</v>
      </c>
      <c r="M67" s="17">
        <v>0</v>
      </c>
      <c r="O67" s="17">
        <f t="shared" si="6"/>
        <v>0</v>
      </c>
      <c r="Q67" s="17">
        <f t="shared" si="11"/>
        <v>2</v>
      </c>
      <c r="S67" s="270">
        <v>11755</v>
      </c>
      <c r="U67" s="19">
        <f t="shared" si="8"/>
        <v>5877.5</v>
      </c>
      <c r="X67" s="117" t="str">
        <f>IF($Q67=0,"店舗無し",IF(LARGE($D67:$N67,1)=LARGE($D67:$N67,2),"同率複数",INDEX($D$2:$N$2,MATCH(LARGE($D67:$N67,1),$D67:N67,0))))</f>
        <v>同率複数</v>
      </c>
      <c r="Y67" s="17" t="str">
        <f t="shared" si="12"/>
        <v/>
      </c>
      <c r="AA67" s="25" t="s">
        <v>1303</v>
      </c>
      <c r="AB67" s="270">
        <v>14201</v>
      </c>
      <c r="AC67" s="19">
        <v>7100.5</v>
      </c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</row>
    <row r="68" spans="1:45" s="17" customFormat="1" x14ac:dyDescent="0.25">
      <c r="A68" s="274" t="s">
        <v>1243</v>
      </c>
      <c r="B68" s="273" t="s">
        <v>1288</v>
      </c>
      <c r="C68" s="267" t="s">
        <v>1293</v>
      </c>
      <c r="L68" s="17">
        <v>0</v>
      </c>
      <c r="M68" s="17">
        <v>1</v>
      </c>
      <c r="O68" s="17">
        <f t="shared" si="6"/>
        <v>0</v>
      </c>
      <c r="Q68" s="17">
        <f t="shared" si="11"/>
        <v>1</v>
      </c>
      <c r="S68" s="270">
        <v>5973</v>
      </c>
      <c r="U68" s="19">
        <f t="shared" si="8"/>
        <v>5973</v>
      </c>
      <c r="X68" s="117" t="str">
        <f>IF($Q68=0,"店舗無し",IF(LARGE($D68:$N68,1)=LARGE($D68:$N68,2),"同率複数",INDEX($D$2:$N$2,MATCH(LARGE($D68:$N68,1),$D68:N68,0))))</f>
        <v>ゴダイ</v>
      </c>
      <c r="Y68" s="17" t="str">
        <f t="shared" si="12"/>
        <v/>
      </c>
      <c r="AA68" s="267" t="s">
        <v>1281</v>
      </c>
      <c r="AB68" s="270">
        <v>13997</v>
      </c>
      <c r="AC68" s="19">
        <v>6998.5</v>
      </c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</row>
    <row r="69" spans="1:45" s="17" customFormat="1" x14ac:dyDescent="0.25">
      <c r="A69" s="274" t="s">
        <v>1243</v>
      </c>
      <c r="B69" s="273" t="s">
        <v>1288</v>
      </c>
      <c r="C69" s="267" t="s">
        <v>1294</v>
      </c>
      <c r="M69" s="17">
        <v>0</v>
      </c>
      <c r="O69" s="17">
        <f t="shared" si="6"/>
        <v>0</v>
      </c>
      <c r="Q69" s="17">
        <f t="shared" si="11"/>
        <v>0</v>
      </c>
      <c r="S69" s="270">
        <v>2786</v>
      </c>
      <c r="U69" s="19" t="str">
        <f t="shared" si="8"/>
        <v>★</v>
      </c>
      <c r="X69" s="117" t="str">
        <f>IF($Q69=0,"店舗無し",IF(LARGE($D69:$N69,1)=LARGE($D69:$N69,2),"同率複数",INDEX($D$2:$N$2,MATCH(LARGE($D69:$N69,1),$D69:N69,0))))</f>
        <v>店舗無し</v>
      </c>
      <c r="Y69" s="17" t="str">
        <f t="shared" si="12"/>
        <v/>
      </c>
      <c r="AA69" s="267" t="s">
        <v>1254</v>
      </c>
      <c r="AB69" s="270">
        <v>20767</v>
      </c>
      <c r="AC69" s="19">
        <v>6922.333333333333</v>
      </c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</row>
    <row r="70" spans="1:45" s="17" customFormat="1" x14ac:dyDescent="0.25">
      <c r="A70" s="274" t="s">
        <v>1250</v>
      </c>
      <c r="B70" s="273" t="s">
        <v>1295</v>
      </c>
      <c r="C70" s="267" t="s">
        <v>1296</v>
      </c>
      <c r="E70" s="17">
        <v>1</v>
      </c>
      <c r="M70" s="17">
        <v>0</v>
      </c>
      <c r="O70" s="17">
        <f t="shared" ref="O70:O91" si="13">SUM(E70:F70)</f>
        <v>1</v>
      </c>
      <c r="Q70" s="17">
        <f t="shared" si="11"/>
        <v>1</v>
      </c>
      <c r="S70" s="270">
        <v>11440</v>
      </c>
      <c r="U70" s="19">
        <f t="shared" si="8"/>
        <v>11440</v>
      </c>
      <c r="X70" s="117" t="str">
        <f>IF($Q70=0,"店舗無し",IF(LARGE($D70:$N70,1)=LARGE($D70:$N70,2),"同率複数",INDEX($D$2:$N$2,MATCH(LARGE($D70:$N70,1),$D70:N70,0))))</f>
        <v>ウエルシア</v>
      </c>
      <c r="Y70" s="17" t="str">
        <f t="shared" si="12"/>
        <v/>
      </c>
      <c r="AA70" s="267" t="s">
        <v>1224</v>
      </c>
      <c r="AB70" s="270">
        <v>146436</v>
      </c>
      <c r="AC70" s="19">
        <v>6656.181818181818</v>
      </c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</row>
    <row r="71" spans="1:45" s="17" customFormat="1" x14ac:dyDescent="0.25">
      <c r="A71" s="274" t="s">
        <v>1250</v>
      </c>
      <c r="B71" s="273" t="s">
        <v>1295</v>
      </c>
      <c r="C71" s="267" t="s">
        <v>1297</v>
      </c>
      <c r="F71" s="17">
        <v>1</v>
      </c>
      <c r="G71" s="17">
        <v>1</v>
      </c>
      <c r="I71" s="17">
        <v>1</v>
      </c>
      <c r="M71" s="17">
        <v>0</v>
      </c>
      <c r="O71" s="17">
        <f t="shared" si="13"/>
        <v>1</v>
      </c>
      <c r="Q71" s="17">
        <f t="shared" si="11"/>
        <v>3</v>
      </c>
      <c r="S71" s="270">
        <v>17509</v>
      </c>
      <c r="U71" s="19">
        <f t="shared" si="8"/>
        <v>5836.333333333333</v>
      </c>
      <c r="X71" s="117" t="str">
        <f>IF($Q71=0,"店舗無し",IF(LARGE($D71:$N71,1)=LARGE($D71:$N71,2),"同率複数",INDEX($D$2:$N$2,MATCH(LARGE($D71:$N71,1),$D71:N71,0))))</f>
        <v>同率複数</v>
      </c>
      <c r="Y71" s="17" t="str">
        <f t="shared" ref="Y71:Y91" si="14">IF(LARGE($D71:$N71,1)&lt;O71,"逆転","")</f>
        <v/>
      </c>
      <c r="AA71" s="267" t="s">
        <v>1247</v>
      </c>
      <c r="AB71" s="270">
        <v>32530</v>
      </c>
      <c r="AC71" s="19">
        <v>6506</v>
      </c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</row>
    <row r="72" spans="1:45" s="17" customFormat="1" x14ac:dyDescent="0.25">
      <c r="A72" s="274" t="s">
        <v>1250</v>
      </c>
      <c r="B72" s="273" t="s">
        <v>1295</v>
      </c>
      <c r="C72" s="267" t="s">
        <v>1298</v>
      </c>
      <c r="M72" s="17">
        <v>0</v>
      </c>
      <c r="O72" s="17">
        <f t="shared" si="13"/>
        <v>0</v>
      </c>
      <c r="Q72" s="17">
        <f t="shared" si="11"/>
        <v>0</v>
      </c>
      <c r="S72" s="270">
        <v>5286</v>
      </c>
      <c r="U72" s="19" t="str">
        <f t="shared" ref="U72:U91" si="15">IF(Q72=0,"★",SUM(S72/Q72))</f>
        <v>★</v>
      </c>
      <c r="X72" s="117" t="str">
        <f>IF($Q72=0,"店舗無し",IF(LARGE($D72:$N72,1)=LARGE($D72:$N72,2),"同率複数",INDEX($D$2:$N$2,MATCH(LARGE($D72:$N72,1),$D72:N72,0))))</f>
        <v>店舗無し</v>
      </c>
      <c r="Y72" s="17" t="str">
        <f t="shared" si="14"/>
        <v/>
      </c>
      <c r="AA72" s="267" t="s">
        <v>1272</v>
      </c>
      <c r="AB72" s="270">
        <v>12574</v>
      </c>
      <c r="AC72" s="19">
        <v>6287</v>
      </c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</row>
    <row r="73" spans="1:45" s="17" customFormat="1" x14ac:dyDescent="0.25">
      <c r="A73" s="274" t="s">
        <v>1273</v>
      </c>
      <c r="B73" s="273" t="s">
        <v>1299</v>
      </c>
      <c r="C73" s="267" t="s">
        <v>1300</v>
      </c>
      <c r="M73" s="17">
        <v>0</v>
      </c>
      <c r="O73" s="17">
        <f t="shared" si="13"/>
        <v>0</v>
      </c>
      <c r="Q73" s="17">
        <f t="shared" ref="Q73:Q91" si="16">SUM(D73:N73)</f>
        <v>0</v>
      </c>
      <c r="S73" s="270">
        <v>3348</v>
      </c>
      <c r="U73" s="19" t="str">
        <f t="shared" si="15"/>
        <v>★</v>
      </c>
      <c r="X73" s="117" t="str">
        <f>IF($Q73=0,"店舗無し",IF(LARGE($D73:$N73,1)=LARGE($D73:$N73,2),"同率複数",INDEX($D$2:$N$2,MATCH(LARGE($D73:$N73,1),$D73:N73,0))))</f>
        <v>店舗無し</v>
      </c>
      <c r="Y73" s="17" t="str">
        <f t="shared" si="14"/>
        <v/>
      </c>
      <c r="AA73" s="267" t="s">
        <v>1251</v>
      </c>
      <c r="AB73" s="270">
        <v>56468</v>
      </c>
      <c r="AC73" s="19">
        <v>6274.2222222222226</v>
      </c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</row>
    <row r="74" spans="1:45" s="17" customFormat="1" x14ac:dyDescent="0.25">
      <c r="A74" s="274" t="s">
        <v>1273</v>
      </c>
      <c r="B74" s="273" t="s">
        <v>1299</v>
      </c>
      <c r="C74" s="267" t="s">
        <v>1299</v>
      </c>
      <c r="D74" s="17">
        <v>1</v>
      </c>
      <c r="M74" s="17">
        <v>1</v>
      </c>
      <c r="O74" s="17">
        <f t="shared" si="13"/>
        <v>0</v>
      </c>
      <c r="Q74" s="17">
        <f t="shared" si="16"/>
        <v>2</v>
      </c>
      <c r="S74" s="270">
        <v>11064</v>
      </c>
      <c r="U74" s="19">
        <f t="shared" si="15"/>
        <v>5532</v>
      </c>
      <c r="X74" s="117" t="str">
        <f>IF($Q74=0,"店舗無し",IF(LARGE($D74:$N74,1)=LARGE($D74:$N74,2),"同率複数",INDEX($D$2:$N$2,MATCH(LARGE($D74:$N74,1),$D74:N74,0))))</f>
        <v>同率複数</v>
      </c>
      <c r="Y74" s="17" t="str">
        <f t="shared" si="14"/>
        <v/>
      </c>
      <c r="AA74" s="267" t="s">
        <v>1270</v>
      </c>
      <c r="AB74" s="270">
        <v>6161</v>
      </c>
      <c r="AC74" s="19">
        <v>6161</v>
      </c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</row>
    <row r="75" spans="1:45" s="17" customFormat="1" x14ac:dyDescent="0.25">
      <c r="A75" s="274" t="s">
        <v>1242</v>
      </c>
      <c r="B75" s="272" t="s">
        <v>1301</v>
      </c>
      <c r="C75" s="25" t="s">
        <v>1301</v>
      </c>
      <c r="D75" s="17">
        <v>1</v>
      </c>
      <c r="M75" s="17">
        <v>0</v>
      </c>
      <c r="O75" s="17">
        <f t="shared" si="13"/>
        <v>0</v>
      </c>
      <c r="Q75" s="17">
        <f t="shared" si="16"/>
        <v>1</v>
      </c>
      <c r="S75" s="270">
        <v>12154</v>
      </c>
      <c r="U75" s="19">
        <f t="shared" si="15"/>
        <v>12154</v>
      </c>
      <c r="X75" s="117" t="str">
        <f>IF($Q75=0,"店舗無し",IF(LARGE($D75:$N75,1)=LARGE($D75:$N75,2),"同率複数",INDEX($D$2:$N$2,MATCH(LARGE($D75:$N75,1),$D75:N75,0))))</f>
        <v>ナチュラル</v>
      </c>
      <c r="Y75" s="17" t="str">
        <f t="shared" si="14"/>
        <v/>
      </c>
      <c r="AA75" s="267" t="s">
        <v>1274</v>
      </c>
      <c r="AB75" s="270">
        <v>24245</v>
      </c>
      <c r="AC75" s="19">
        <v>6061.25</v>
      </c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</row>
    <row r="76" spans="1:45" s="17" customFormat="1" x14ac:dyDescent="0.25">
      <c r="A76" s="274" t="s">
        <v>1250</v>
      </c>
      <c r="B76" s="272" t="s">
        <v>1302</v>
      </c>
      <c r="C76" s="25" t="s">
        <v>1302</v>
      </c>
      <c r="D76" s="17">
        <v>1</v>
      </c>
      <c r="F76" s="17">
        <v>1</v>
      </c>
      <c r="M76" s="17">
        <v>0</v>
      </c>
      <c r="O76" s="17">
        <f t="shared" si="13"/>
        <v>1</v>
      </c>
      <c r="Q76" s="17">
        <f t="shared" si="16"/>
        <v>2</v>
      </c>
      <c r="S76" s="270">
        <v>10929</v>
      </c>
      <c r="U76" s="19">
        <f t="shared" si="15"/>
        <v>5464.5</v>
      </c>
      <c r="X76" s="117" t="str">
        <f>IF($Q76=0,"店舗無し",IF(LARGE($D76:$N76,1)=LARGE($D76:$N76,2),"同率複数",INDEX($D$2:$N$2,MATCH(LARGE($D76:$N76,1),$D76:N76,0))))</f>
        <v>同率複数</v>
      </c>
      <c r="Y76" s="17" t="str">
        <f t="shared" si="14"/>
        <v/>
      </c>
      <c r="AA76" s="267" t="s">
        <v>1293</v>
      </c>
      <c r="AB76" s="270">
        <v>5973</v>
      </c>
      <c r="AC76" s="19">
        <v>5973</v>
      </c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</row>
    <row r="77" spans="1:45" s="17" customFormat="1" x14ac:dyDescent="0.25">
      <c r="A77" s="274" t="s">
        <v>1250</v>
      </c>
      <c r="B77" s="272" t="s">
        <v>1303</v>
      </c>
      <c r="C77" s="25" t="s">
        <v>1303</v>
      </c>
      <c r="D77" s="17">
        <v>1</v>
      </c>
      <c r="G77" s="17">
        <v>1</v>
      </c>
      <c r="M77" s="17">
        <v>0</v>
      </c>
      <c r="O77" s="17">
        <f t="shared" si="13"/>
        <v>0</v>
      </c>
      <c r="Q77" s="17">
        <f t="shared" si="16"/>
        <v>2</v>
      </c>
      <c r="S77" s="270">
        <v>14201</v>
      </c>
      <c r="U77" s="19">
        <f t="shared" si="15"/>
        <v>7100.5</v>
      </c>
      <c r="X77" s="117" t="str">
        <f>IF($Q77=0,"店舗無し",IF(LARGE($D77:$N77,1)=LARGE($D77:$N77,2),"同率複数",INDEX($D$2:$N$2,MATCH(LARGE($D77:$N77,1),$D77:N77,0))))</f>
        <v>同率複数</v>
      </c>
      <c r="Y77" s="17" t="str">
        <f t="shared" si="14"/>
        <v/>
      </c>
      <c r="AA77" s="267" t="s">
        <v>1292</v>
      </c>
      <c r="AB77" s="270">
        <v>11755</v>
      </c>
      <c r="AC77" s="19">
        <v>5877.5</v>
      </c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</row>
    <row r="78" spans="1:45" x14ac:dyDescent="0.25">
      <c r="A78" s="228" t="s">
        <v>1243</v>
      </c>
      <c r="B78" s="272" t="s">
        <v>1304</v>
      </c>
      <c r="C78" s="25" t="s">
        <v>1304</v>
      </c>
      <c r="M78" s="17">
        <v>0</v>
      </c>
      <c r="O78" s="17">
        <f t="shared" si="13"/>
        <v>0</v>
      </c>
      <c r="Q78" s="17">
        <f t="shared" si="16"/>
        <v>0</v>
      </c>
      <c r="S78" s="270">
        <v>866</v>
      </c>
      <c r="U78" s="19" t="str">
        <f t="shared" si="15"/>
        <v>★</v>
      </c>
      <c r="X78" s="117" t="str">
        <f>IF($Q78=0,"店舗無し",IF(LARGE($D78:$N78,1)=LARGE($D78:$N78,2),"同率複数",INDEX($D$2:$N$2,MATCH(LARGE($D78:$N78,1),$D78:N78,0))))</f>
        <v>店舗無し</v>
      </c>
      <c r="Y78" s="17" t="str">
        <f t="shared" si="14"/>
        <v/>
      </c>
      <c r="AA78" s="267" t="s">
        <v>1297</v>
      </c>
      <c r="AB78" s="270">
        <v>17509</v>
      </c>
      <c r="AC78" s="19">
        <v>5836.333333333333</v>
      </c>
    </row>
    <row r="79" spans="1:45" x14ac:dyDescent="0.25">
      <c r="A79" s="228" t="s">
        <v>1243</v>
      </c>
      <c r="B79" s="273" t="s">
        <v>1305</v>
      </c>
      <c r="C79" s="267" t="s">
        <v>1309</v>
      </c>
      <c r="G79"/>
      <c r="M79" s="17">
        <v>0</v>
      </c>
      <c r="O79" s="17">
        <f t="shared" si="13"/>
        <v>0</v>
      </c>
      <c r="Q79" s="17">
        <f t="shared" si="16"/>
        <v>0</v>
      </c>
      <c r="S79" s="270">
        <v>614</v>
      </c>
      <c r="U79" s="19" t="str">
        <f t="shared" si="15"/>
        <v>★</v>
      </c>
      <c r="X79" s="117" t="str">
        <f>IF($Q79=0,"店舗無し",IF(LARGE($D79:$N79,1)=LARGE($D79:$N79,2),"同率複数",INDEX($D$2:$N$2,MATCH(LARGE($D79:$N79,1),$D79:N79,0))))</f>
        <v>店舗無し</v>
      </c>
      <c r="Y79" s="17" t="str">
        <f t="shared" si="14"/>
        <v/>
      </c>
      <c r="AA79" s="267" t="s">
        <v>1237</v>
      </c>
      <c r="AB79" s="270">
        <v>86300</v>
      </c>
      <c r="AC79" s="19">
        <v>5753.333333333333</v>
      </c>
    </row>
    <row r="80" spans="1:45" x14ac:dyDescent="0.25">
      <c r="A80" s="228" t="s">
        <v>1243</v>
      </c>
      <c r="B80" s="273" t="s">
        <v>1305</v>
      </c>
      <c r="C80" s="267" t="s">
        <v>1308</v>
      </c>
      <c r="M80" s="17">
        <v>0</v>
      </c>
      <c r="O80" s="17">
        <f t="shared" si="13"/>
        <v>0</v>
      </c>
      <c r="Q80" s="17">
        <f t="shared" si="16"/>
        <v>0</v>
      </c>
      <c r="S80" s="270">
        <v>1351</v>
      </c>
      <c r="U80" s="19" t="str">
        <f t="shared" si="15"/>
        <v>★</v>
      </c>
      <c r="X80" s="117" t="str">
        <f>IF($Q80=0,"店舗無し",IF(LARGE($D80:$N80,1)=LARGE($D80:$N80,2),"同率複数",INDEX($D$2:$N$2,MATCH(LARGE($D80:$N80,1),$D80:N80,0))))</f>
        <v>店舗無し</v>
      </c>
      <c r="Y80" s="17" t="str">
        <f t="shared" si="14"/>
        <v/>
      </c>
      <c r="AA80" s="267" t="s">
        <v>1222</v>
      </c>
      <c r="AB80" s="270">
        <v>5601</v>
      </c>
      <c r="AC80" s="19">
        <v>5601</v>
      </c>
    </row>
    <row r="81" spans="1:29" x14ac:dyDescent="0.25">
      <c r="A81" s="228" t="s">
        <v>1243</v>
      </c>
      <c r="B81" s="273" t="s">
        <v>1305</v>
      </c>
      <c r="C81" s="267" t="s">
        <v>1307</v>
      </c>
      <c r="M81" s="17">
        <v>0</v>
      </c>
      <c r="O81" s="17">
        <f t="shared" si="13"/>
        <v>0</v>
      </c>
      <c r="Q81" s="17">
        <f t="shared" si="16"/>
        <v>0</v>
      </c>
      <c r="S81" s="270">
        <v>593</v>
      </c>
      <c r="U81" s="19" t="str">
        <f t="shared" si="15"/>
        <v>★</v>
      </c>
      <c r="X81" s="117" t="str">
        <f>IF($Q81=0,"店舗無し",IF(LARGE($D81:$N81,1)=LARGE($D81:$N81,2),"同率複数",INDEX($D$2:$N$2,MATCH(LARGE($D81:$N81,1),$D81:N81,0))))</f>
        <v>店舗無し</v>
      </c>
      <c r="Y81" s="17" t="str">
        <f t="shared" si="14"/>
        <v/>
      </c>
      <c r="AA81" s="267" t="s">
        <v>1299</v>
      </c>
      <c r="AB81" s="270">
        <v>11064</v>
      </c>
      <c r="AC81" s="19">
        <v>5532</v>
      </c>
    </row>
    <row r="82" spans="1:29" x14ac:dyDescent="0.25">
      <c r="A82" s="228" t="s">
        <v>1243</v>
      </c>
      <c r="B82" s="273" t="s">
        <v>1305</v>
      </c>
      <c r="C82" s="267" t="s">
        <v>1306</v>
      </c>
      <c r="M82" s="17">
        <v>0</v>
      </c>
      <c r="O82" s="17">
        <f t="shared" si="13"/>
        <v>0</v>
      </c>
      <c r="Q82" s="17">
        <f t="shared" si="16"/>
        <v>0</v>
      </c>
      <c r="S82" s="270">
        <v>10289</v>
      </c>
      <c r="U82" s="19" t="str">
        <f t="shared" si="15"/>
        <v>★</v>
      </c>
      <c r="X82" s="117" t="str">
        <f>IF($Q82=0,"店舗無し",IF(LARGE($D82:$N82,1)=LARGE($D82:$N82,2),"同率複数",INDEX($D$2:$N$2,MATCH(LARGE($D82:$N82,1),$D82:N82,0))))</f>
        <v>店舗無し</v>
      </c>
      <c r="Y82" s="17" t="str">
        <f t="shared" si="14"/>
        <v/>
      </c>
      <c r="AA82" s="25" t="s">
        <v>1302</v>
      </c>
      <c r="AB82" s="270">
        <v>10929</v>
      </c>
      <c r="AC82" s="19">
        <v>5464.5</v>
      </c>
    </row>
    <row r="83" spans="1:29" x14ac:dyDescent="0.25">
      <c r="A83" s="228" t="s">
        <v>1243</v>
      </c>
      <c r="B83" s="272" t="s">
        <v>1310</v>
      </c>
      <c r="C83" s="25" t="s">
        <v>1310</v>
      </c>
      <c r="D83" s="17">
        <v>1</v>
      </c>
      <c r="M83" s="17">
        <v>0</v>
      </c>
      <c r="O83" s="17">
        <f t="shared" si="13"/>
        <v>0</v>
      </c>
      <c r="Q83" s="17">
        <f t="shared" si="16"/>
        <v>1</v>
      </c>
      <c r="S83" s="270">
        <v>11125</v>
      </c>
      <c r="U83" s="19">
        <f t="shared" si="15"/>
        <v>11125</v>
      </c>
      <c r="X83" s="117" t="str">
        <f>IF($Q83=0,"店舗無し",IF(LARGE($D83:$N83,1)=LARGE($D83:$N83,2),"同率複数",INDEX($D$2:$N$2,MATCH(LARGE($D83:$N83,1),$D83:N83,0))))</f>
        <v>ナチュラル</v>
      </c>
      <c r="Y83" s="17" t="str">
        <f t="shared" si="14"/>
        <v/>
      </c>
      <c r="AA83" s="267" t="s">
        <v>1260</v>
      </c>
      <c r="AB83" s="270">
        <v>20113</v>
      </c>
      <c r="AC83" s="19">
        <v>5028.25</v>
      </c>
    </row>
    <row r="84" spans="1:29" x14ac:dyDescent="0.25">
      <c r="A84" s="228" t="s">
        <v>1243</v>
      </c>
      <c r="B84" s="272" t="s">
        <v>1311</v>
      </c>
      <c r="C84" s="25" t="s">
        <v>1311</v>
      </c>
      <c r="M84" s="17">
        <v>0</v>
      </c>
      <c r="O84" s="17">
        <f t="shared" si="13"/>
        <v>0</v>
      </c>
      <c r="Q84" s="17">
        <f t="shared" si="16"/>
        <v>0</v>
      </c>
      <c r="S84" s="270">
        <v>5906</v>
      </c>
      <c r="U84" s="19" t="str">
        <f t="shared" si="15"/>
        <v>★</v>
      </c>
      <c r="X84" s="117" t="str">
        <f>IF($Q84=0,"店舗無し",IF(LARGE($D84:$N84,1)=LARGE($D84:$N84,2),"同率複数",INDEX($D$2:$N$2,MATCH(LARGE($D84:$N84,1),$D84:N84,0))))</f>
        <v>店舗無し</v>
      </c>
      <c r="Y84" s="17" t="str">
        <f t="shared" si="14"/>
        <v/>
      </c>
      <c r="AA84" s="25" t="s">
        <v>1313</v>
      </c>
      <c r="AB84" s="270">
        <v>4907</v>
      </c>
      <c r="AC84" s="19">
        <v>4907</v>
      </c>
    </row>
    <row r="85" spans="1:29" x14ac:dyDescent="0.25">
      <c r="A85" s="228" t="s">
        <v>1243</v>
      </c>
      <c r="B85" s="272" t="s">
        <v>1312</v>
      </c>
      <c r="C85" s="25" t="s">
        <v>1312</v>
      </c>
      <c r="D85"/>
      <c r="M85" s="17">
        <v>0</v>
      </c>
      <c r="O85" s="17">
        <f t="shared" si="13"/>
        <v>0</v>
      </c>
      <c r="Q85" s="17">
        <f t="shared" si="16"/>
        <v>0</v>
      </c>
      <c r="S85" s="270">
        <v>1472</v>
      </c>
      <c r="U85" s="19" t="str">
        <f t="shared" si="15"/>
        <v>★</v>
      </c>
      <c r="X85" s="117" t="str">
        <f>IF($Q85=0,"店舗無し",IF(LARGE($D85:$N85,1)=LARGE($D85:$N85,2),"同率複数",INDEX($D$2:$N$2,MATCH(LARGE($D85:$N85,1),$D85:N85,0))))</f>
        <v>店舗無し</v>
      </c>
      <c r="Y85" s="17" t="str">
        <f t="shared" si="14"/>
        <v/>
      </c>
      <c r="AA85" s="267" t="s">
        <v>1221</v>
      </c>
      <c r="AB85" s="270">
        <v>294828</v>
      </c>
      <c r="AC85" s="19">
        <v>4833.2459016393441</v>
      </c>
    </row>
    <row r="86" spans="1:29" x14ac:dyDescent="0.25">
      <c r="A86" s="228" t="s">
        <v>1243</v>
      </c>
      <c r="B86" s="272" t="s">
        <v>1313</v>
      </c>
      <c r="C86" s="25" t="s">
        <v>1313</v>
      </c>
      <c r="D86" s="17">
        <v>1</v>
      </c>
      <c r="M86" s="17">
        <v>0</v>
      </c>
      <c r="O86" s="17">
        <f t="shared" si="13"/>
        <v>0</v>
      </c>
      <c r="Q86" s="17">
        <f t="shared" si="16"/>
        <v>1</v>
      </c>
      <c r="S86" s="270">
        <v>4907</v>
      </c>
      <c r="U86" s="19">
        <f t="shared" si="15"/>
        <v>4907</v>
      </c>
      <c r="X86" s="117" t="str">
        <f>IF($Q86=0,"店舗無し",IF(LARGE($D86:$N86,1)=LARGE($D86:$N86,2),"同率複数",INDEX($D$2:$N$2,MATCH(LARGE($D86:$N86,1),$D86:N86,0))))</f>
        <v>ナチュラル</v>
      </c>
      <c r="Y86" s="17" t="str">
        <f t="shared" si="14"/>
        <v/>
      </c>
      <c r="AA86" s="267" t="s">
        <v>1223</v>
      </c>
      <c r="AB86" s="270">
        <v>9055</v>
      </c>
      <c r="AC86" s="19">
        <v>4527.5</v>
      </c>
    </row>
    <row r="87" spans="1:29" x14ac:dyDescent="0.25">
      <c r="A87" s="228" t="s">
        <v>1243</v>
      </c>
      <c r="B87" s="273" t="s">
        <v>1314</v>
      </c>
      <c r="C87" s="267" t="s">
        <v>1316</v>
      </c>
      <c r="D87" s="2"/>
      <c r="M87" s="17">
        <v>0</v>
      </c>
      <c r="O87" s="17">
        <f t="shared" si="13"/>
        <v>0</v>
      </c>
      <c r="Q87" s="17">
        <f t="shared" si="16"/>
        <v>0</v>
      </c>
      <c r="S87" s="270">
        <v>6475</v>
      </c>
      <c r="U87" s="19" t="str">
        <f t="shared" si="15"/>
        <v>★</v>
      </c>
      <c r="X87" s="117" t="str">
        <f>IF($Q87=0,"店舗無し",IF(LARGE($D87:$N87,1)=LARGE($D87:$N87,2),"同率複数",INDEX($D$2:$N$2,MATCH(LARGE($D87:$N87,1),$D87:N87,0))))</f>
        <v>店舗無し</v>
      </c>
      <c r="Y87" s="17" t="str">
        <f t="shared" si="14"/>
        <v/>
      </c>
      <c r="AA87" s="267" t="s">
        <v>1275</v>
      </c>
      <c r="AB87" s="270">
        <v>4258</v>
      </c>
      <c r="AC87" s="19">
        <v>4258</v>
      </c>
    </row>
    <row r="88" spans="1:29" x14ac:dyDescent="0.25">
      <c r="A88" s="228" t="s">
        <v>1243</v>
      </c>
      <c r="B88" s="273" t="s">
        <v>1314</v>
      </c>
      <c r="C88" s="267" t="s">
        <v>1317</v>
      </c>
      <c r="M88" s="17">
        <v>0</v>
      </c>
      <c r="O88" s="17">
        <f t="shared" si="13"/>
        <v>0</v>
      </c>
      <c r="Q88" s="17">
        <f t="shared" si="16"/>
        <v>0</v>
      </c>
      <c r="S88" s="270">
        <v>2458</v>
      </c>
      <c r="U88" s="19" t="str">
        <f t="shared" si="15"/>
        <v>★</v>
      </c>
      <c r="X88" s="117" t="str">
        <f>IF($Q88=0,"店舗無し",IF(LARGE($D88:$N88,1)=LARGE($D88:$N88,2),"同率複数",INDEX($D$2:$N$2,MATCH(LARGE($D88:$N88,1),$D88:N88,0))))</f>
        <v>店舗無し</v>
      </c>
      <c r="Y88" s="17" t="str">
        <f t="shared" si="14"/>
        <v/>
      </c>
      <c r="AA88" s="267" t="s">
        <v>1235</v>
      </c>
      <c r="AB88" s="270">
        <v>29825</v>
      </c>
      <c r="AC88" s="19">
        <v>3313.8888888888887</v>
      </c>
    </row>
    <row r="89" spans="1:29" x14ac:dyDescent="0.25">
      <c r="A89" s="228" t="s">
        <v>1243</v>
      </c>
      <c r="B89" s="273" t="s">
        <v>1314</v>
      </c>
      <c r="C89" s="267" t="s">
        <v>1318</v>
      </c>
      <c r="M89" s="17">
        <v>0</v>
      </c>
      <c r="O89" s="17">
        <f t="shared" si="13"/>
        <v>0</v>
      </c>
      <c r="Q89" s="17">
        <f t="shared" si="16"/>
        <v>0</v>
      </c>
      <c r="S89" s="270">
        <v>5499</v>
      </c>
      <c r="U89" s="19" t="str">
        <f t="shared" si="15"/>
        <v>★</v>
      </c>
      <c r="X89" s="117" t="str">
        <f>IF($Q89=0,"店舗無し",IF(LARGE($D89:$N89,1)=LARGE($D89:$N89,2),"同率複数",INDEX($D$2:$N$2,MATCH(LARGE($D89:$N89,1),$D89:N89,0))))</f>
        <v>店舗無し</v>
      </c>
      <c r="Y89" s="17" t="str">
        <f t="shared" si="14"/>
        <v/>
      </c>
      <c r="AA89" s="267" t="s">
        <v>1236</v>
      </c>
      <c r="AB89" s="270">
        <v>26267</v>
      </c>
      <c r="AC89" s="19">
        <v>3283.375</v>
      </c>
    </row>
    <row r="90" spans="1:29" x14ac:dyDescent="0.25">
      <c r="A90" s="228" t="s">
        <v>1259</v>
      </c>
      <c r="B90" s="273" t="s">
        <v>1315</v>
      </c>
      <c r="C90" s="267" t="s">
        <v>1319</v>
      </c>
      <c r="M90" s="17">
        <v>0</v>
      </c>
      <c r="O90" s="17">
        <f t="shared" si="13"/>
        <v>0</v>
      </c>
      <c r="Q90" s="17">
        <f t="shared" si="16"/>
        <v>0</v>
      </c>
      <c r="S90" s="270">
        <v>4956</v>
      </c>
      <c r="U90" s="19" t="str">
        <f t="shared" si="15"/>
        <v>★</v>
      </c>
      <c r="X90" s="117" t="str">
        <f>IF($Q90=0,"店舗無し",IF(LARGE($D90:$N90,1)=LARGE($D90:$N90,2),"同率複数",INDEX($D$2:$N$2,MATCH(LARGE($D90:$N90,1),$D90:N90,0))))</f>
        <v>店舗無し</v>
      </c>
      <c r="Y90" s="17" t="str">
        <f t="shared" si="14"/>
        <v/>
      </c>
      <c r="AA90" s="267" t="s">
        <v>1283</v>
      </c>
      <c r="AB90" s="270">
        <v>10592</v>
      </c>
      <c r="AC90" s="19">
        <v>2648</v>
      </c>
    </row>
    <row r="91" spans="1:29" x14ac:dyDescent="0.25">
      <c r="A91" s="228" t="s">
        <v>1259</v>
      </c>
      <c r="B91" s="273" t="s">
        <v>1315</v>
      </c>
      <c r="C91" s="267" t="s">
        <v>1320</v>
      </c>
      <c r="M91" s="17">
        <v>0</v>
      </c>
      <c r="O91" s="17">
        <f t="shared" si="13"/>
        <v>0</v>
      </c>
      <c r="Q91" s="17">
        <f t="shared" si="16"/>
        <v>0</v>
      </c>
      <c r="S91" s="270">
        <v>6994</v>
      </c>
      <c r="U91" s="19" t="str">
        <f t="shared" si="15"/>
        <v>★</v>
      </c>
      <c r="X91" s="117" t="str">
        <f>IF($Q91=0,"店舗無し",IF(LARGE($D91:$N91,1)=LARGE($D91:$N91,2),"同率複数",INDEX($D$2:$N$2,MATCH(LARGE($D91:$N91,1),$D91:N91,0))))</f>
        <v>店舗無し</v>
      </c>
      <c r="Y91" s="17" t="str">
        <f t="shared" si="14"/>
        <v/>
      </c>
      <c r="AA91" s="267" t="s">
        <v>1277</v>
      </c>
      <c r="AB91" s="270">
        <v>4032</v>
      </c>
      <c r="AC91" s="19">
        <v>2016</v>
      </c>
    </row>
    <row r="93" spans="1:29" x14ac:dyDescent="0.25">
      <c r="B93" s="273" t="s">
        <v>1323</v>
      </c>
    </row>
    <row r="94" spans="1:29" x14ac:dyDescent="0.25">
      <c r="U94" s="19">
        <f>IF(Q21=0,"★",SUM(S21/Q21))</f>
        <v>8138.272727272727</v>
      </c>
    </row>
  </sheetData>
  <autoFilter ref="A2:N91" xr:uid="{376B8197-1C2C-44DA-8E14-A67B8120B1E2}"/>
  <sortState xmlns:xlrd2="http://schemas.microsoft.com/office/spreadsheetml/2017/richdata2" ref="AA7:AC91">
    <sortCondition descending="1" ref="AC7:AC91"/>
    <sortCondition descending="1" ref="AB7:AB91"/>
  </sortState>
  <mergeCells count="1">
    <mergeCell ref="B1:C1"/>
  </mergeCells>
  <phoneticPr fontId="5"/>
  <conditionalFormatting sqref="X5:Z91">
    <cfRule type="cellIs" dxfId="5" priority="1" stopIfTrue="1" operator="equal">
      <formula>"店舗無し"</formula>
    </cfRule>
    <cfRule type="cellIs" dxfId="4" priority="2" stopIfTrue="1" operator="equal">
      <formula>"同率複数"</formula>
    </cfRule>
  </conditionalFormatting>
  <pageMargins left="0" right="0" top="0.39370078740157477" bottom="0.39370078740157477" header="0" footer="0"/>
  <pageSetup paperSize="9" orientation="portrait" horizontalDpi="4294967293" verticalDpi="0" r:id="rId1"/>
  <headerFooter>
    <oddHeader>&amp;C&amp;A</oddHeader>
    <oddFooter>&amp;Cページ &amp;P</oddFooter>
  </headerFooter>
  <ignoredErrors>
    <ignoredError sqref="S10 S16 O7:O104857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J115"/>
  <sheetViews>
    <sheetView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F34" sqref="F34"/>
    </sheetView>
  </sheetViews>
  <sheetFormatPr defaultRowHeight="15" x14ac:dyDescent="0.25"/>
  <cols>
    <col min="1" max="1" width="10.69921875" style="180" customWidth="1"/>
    <col min="2" max="2" width="1.09765625" style="180" customWidth="1"/>
    <col min="3" max="3" width="10.69921875" style="127" customWidth="1"/>
    <col min="4" max="4" width="10.69921875" style="29" customWidth="1"/>
    <col min="5" max="6" width="10.69921875" style="17" customWidth="1"/>
    <col min="7" max="7" width="10.69921875" style="172" customWidth="1"/>
    <col min="8" max="12" width="10.69921875" style="36" customWidth="1"/>
    <col min="13" max="13" width="10.69921875" style="127" customWidth="1"/>
    <col min="14" max="14" width="10.69921875" style="29" customWidth="1"/>
    <col min="15" max="16" width="10.69921875" style="17" customWidth="1"/>
    <col min="17" max="17" width="10.69921875" style="20" customWidth="1"/>
    <col min="18" max="1024" width="10.69921875" style="36" customWidth="1"/>
  </cols>
  <sheetData>
    <row r="1" spans="1:23" x14ac:dyDescent="0.25">
      <c r="C1" s="2" t="s">
        <v>1133</v>
      </c>
      <c r="D1" s="2"/>
      <c r="M1" s="2" t="s">
        <v>1134</v>
      </c>
      <c r="N1" s="2"/>
      <c r="O1" s="2"/>
      <c r="U1" s="2" t="s">
        <v>1135</v>
      </c>
    </row>
    <row r="2" spans="1:23" x14ac:dyDescent="0.25">
      <c r="C2" s="127" t="s">
        <v>1136</v>
      </c>
      <c r="D2" s="29" t="s">
        <v>1137</v>
      </c>
      <c r="E2" s="17" t="s">
        <v>203</v>
      </c>
      <c r="F2" s="17" t="s">
        <v>1138</v>
      </c>
      <c r="G2" s="172" t="s">
        <v>351</v>
      </c>
      <c r="H2" s="36" t="s">
        <v>1139</v>
      </c>
      <c r="M2" s="127" t="s">
        <v>1136</v>
      </c>
      <c r="N2" s="29" t="s">
        <v>1137</v>
      </c>
      <c r="O2" s="17" t="s">
        <v>203</v>
      </c>
      <c r="P2" s="17" t="s">
        <v>1138</v>
      </c>
      <c r="Q2" s="20" t="s">
        <v>351</v>
      </c>
    </row>
    <row r="3" spans="1:23" x14ac:dyDescent="0.25">
      <c r="U3" s="127" t="s">
        <v>1140</v>
      </c>
      <c r="V3" s="29" t="s">
        <v>782</v>
      </c>
      <c r="W3" s="17">
        <v>16018</v>
      </c>
    </row>
    <row r="4" spans="1:23" x14ac:dyDescent="0.25">
      <c r="A4" s="180" t="s">
        <v>801</v>
      </c>
      <c r="C4" s="127" t="s">
        <v>1141</v>
      </c>
      <c r="D4" s="29" t="s">
        <v>982</v>
      </c>
      <c r="E4" s="17">
        <v>4867</v>
      </c>
      <c r="F4" s="17">
        <f t="shared" ref="F4:F13" si="0">SUM(E4/G4)</f>
        <v>3.0000000000000062</v>
      </c>
      <c r="G4" s="181">
        <v>1622.3333333333301</v>
      </c>
      <c r="M4" s="127" t="s">
        <v>1142</v>
      </c>
      <c r="N4" s="25" t="s">
        <v>555</v>
      </c>
      <c r="O4" s="17">
        <v>23930</v>
      </c>
      <c r="P4" s="17">
        <f t="shared" ref="P4:P5" si="1">SUM(O4/Q4)</f>
        <v>1</v>
      </c>
      <c r="Q4" s="182">
        <v>23930</v>
      </c>
      <c r="U4" s="127" t="s">
        <v>1140</v>
      </c>
      <c r="V4" s="25" t="s">
        <v>657</v>
      </c>
      <c r="W4" s="17">
        <v>16004</v>
      </c>
    </row>
    <row r="5" spans="1:23" x14ac:dyDescent="0.25">
      <c r="A5" s="180" t="s">
        <v>1144</v>
      </c>
      <c r="C5" s="127" t="s">
        <v>1145</v>
      </c>
      <c r="D5" s="29" t="s">
        <v>1146</v>
      </c>
      <c r="E5" s="17">
        <v>64669</v>
      </c>
      <c r="F5" s="17">
        <f t="shared" si="0"/>
        <v>38.999999999999936</v>
      </c>
      <c r="G5" s="183">
        <v>1658.17948717949</v>
      </c>
      <c r="M5" s="127" t="s">
        <v>1142</v>
      </c>
      <c r="N5" s="25" t="s">
        <v>558</v>
      </c>
      <c r="O5" s="17">
        <v>22407</v>
      </c>
      <c r="P5" s="17">
        <f t="shared" si="1"/>
        <v>1</v>
      </c>
      <c r="Q5" s="182">
        <v>22407</v>
      </c>
      <c r="U5" s="127" t="s">
        <v>1328</v>
      </c>
      <c r="V5" s="292" t="s">
        <v>1225</v>
      </c>
      <c r="W5" s="270">
        <v>15369</v>
      </c>
    </row>
    <row r="6" spans="1:23" x14ac:dyDescent="0.25">
      <c r="A6" s="180" t="s">
        <v>1148</v>
      </c>
      <c r="C6" s="127" t="s">
        <v>1328</v>
      </c>
      <c r="D6" s="292" t="s">
        <v>1277</v>
      </c>
      <c r="E6" s="270">
        <v>4032</v>
      </c>
      <c r="F6" s="17">
        <f t="shared" si="0"/>
        <v>2</v>
      </c>
      <c r="G6" s="26">
        <v>2016</v>
      </c>
      <c r="M6" s="127" t="s">
        <v>1149</v>
      </c>
      <c r="N6" s="185" t="s">
        <v>1069</v>
      </c>
      <c r="O6" s="17">
        <v>22188</v>
      </c>
      <c r="P6" s="17">
        <f t="shared" ref="P6:P37" si="2">SUM(O6/Q6)</f>
        <v>1</v>
      </c>
      <c r="Q6" s="182">
        <v>22188</v>
      </c>
      <c r="U6" s="127" t="s">
        <v>1140</v>
      </c>
      <c r="V6" s="25" t="s">
        <v>232</v>
      </c>
      <c r="W6" s="17">
        <v>14360</v>
      </c>
    </row>
    <row r="7" spans="1:23" x14ac:dyDescent="0.25">
      <c r="A7" s="180" t="s">
        <v>1151</v>
      </c>
      <c r="C7" s="127" t="s">
        <v>1141</v>
      </c>
      <c r="D7" s="29" t="s">
        <v>977</v>
      </c>
      <c r="E7" s="17">
        <v>8423</v>
      </c>
      <c r="F7" s="17">
        <f t="shared" si="0"/>
        <v>4</v>
      </c>
      <c r="G7" s="184">
        <v>2105.75</v>
      </c>
      <c r="M7" s="127" t="s">
        <v>1150</v>
      </c>
      <c r="N7" s="25" t="s">
        <v>355</v>
      </c>
      <c r="O7" s="17">
        <v>21553</v>
      </c>
      <c r="P7" s="17">
        <f t="shared" si="2"/>
        <v>1</v>
      </c>
      <c r="Q7" s="182">
        <v>21553</v>
      </c>
      <c r="U7" s="127" t="s">
        <v>1140</v>
      </c>
      <c r="V7" s="25" t="s">
        <v>384</v>
      </c>
      <c r="W7" s="17">
        <v>14328</v>
      </c>
    </row>
    <row r="8" spans="1:23" x14ac:dyDescent="0.25">
      <c r="A8" s="180" t="s">
        <v>1153</v>
      </c>
      <c r="C8" s="127" t="s">
        <v>1152</v>
      </c>
      <c r="D8" s="25" t="s">
        <v>75</v>
      </c>
      <c r="E8" s="17">
        <v>4220</v>
      </c>
      <c r="F8" s="17">
        <f t="shared" si="0"/>
        <v>2</v>
      </c>
      <c r="G8" s="186">
        <v>2110</v>
      </c>
      <c r="M8" s="127" t="s">
        <v>1141</v>
      </c>
      <c r="N8" s="29" t="s">
        <v>928</v>
      </c>
      <c r="O8" s="17">
        <v>40356</v>
      </c>
      <c r="P8" s="17">
        <f t="shared" si="2"/>
        <v>2</v>
      </c>
      <c r="Q8" s="187">
        <v>20178</v>
      </c>
      <c r="U8" s="127" t="s">
        <v>1140</v>
      </c>
      <c r="V8" s="29" t="s">
        <v>728</v>
      </c>
      <c r="W8" s="17">
        <v>13805</v>
      </c>
    </row>
    <row r="9" spans="1:23" x14ac:dyDescent="0.25">
      <c r="A9" s="180" t="s">
        <v>1154</v>
      </c>
      <c r="C9" s="127" t="s">
        <v>1142</v>
      </c>
      <c r="D9" s="25" t="s">
        <v>590</v>
      </c>
      <c r="E9" s="17">
        <v>2230</v>
      </c>
      <c r="F9" s="17">
        <f t="shared" si="0"/>
        <v>1</v>
      </c>
      <c r="G9" s="186">
        <v>2230</v>
      </c>
      <c r="M9" s="127" t="s">
        <v>1145</v>
      </c>
      <c r="N9" s="29" t="s">
        <v>856</v>
      </c>
      <c r="O9" s="17">
        <v>18556</v>
      </c>
      <c r="P9" s="17">
        <f t="shared" si="2"/>
        <v>1</v>
      </c>
      <c r="Q9" s="188">
        <v>18556</v>
      </c>
      <c r="U9" s="127" t="s">
        <v>1140</v>
      </c>
      <c r="V9" s="29" t="s">
        <v>839</v>
      </c>
      <c r="W9" s="17">
        <v>13505</v>
      </c>
    </row>
    <row r="10" spans="1:23" x14ac:dyDescent="0.25">
      <c r="A10" s="180" t="s">
        <v>1155</v>
      </c>
      <c r="C10" s="127" t="s">
        <v>1141</v>
      </c>
      <c r="D10" s="29" t="s">
        <v>980</v>
      </c>
      <c r="E10" s="17">
        <v>9209</v>
      </c>
      <c r="F10" s="17">
        <f t="shared" si="0"/>
        <v>4</v>
      </c>
      <c r="G10" s="184">
        <v>2302.25</v>
      </c>
      <c r="M10" s="127" t="s">
        <v>1149</v>
      </c>
      <c r="N10" s="185" t="s">
        <v>1106</v>
      </c>
      <c r="O10" s="17">
        <v>18344</v>
      </c>
      <c r="P10" s="17">
        <f t="shared" si="2"/>
        <v>1</v>
      </c>
      <c r="Q10" s="189">
        <v>18344</v>
      </c>
      <c r="U10" s="127" t="s">
        <v>1140</v>
      </c>
      <c r="V10" s="25" t="s">
        <v>405</v>
      </c>
      <c r="W10" s="17">
        <v>13421</v>
      </c>
    </row>
    <row r="11" spans="1:23" x14ac:dyDescent="0.25">
      <c r="A11" s="180" t="s">
        <v>1156</v>
      </c>
      <c r="C11" s="127" t="s">
        <v>1152</v>
      </c>
      <c r="D11" s="25" t="s">
        <v>47</v>
      </c>
      <c r="E11" s="17">
        <v>4660</v>
      </c>
      <c r="F11" s="17">
        <f t="shared" si="0"/>
        <v>2</v>
      </c>
      <c r="G11" s="186">
        <v>2330</v>
      </c>
      <c r="M11" s="127" t="s">
        <v>1149</v>
      </c>
      <c r="N11" s="185" t="s">
        <v>1107</v>
      </c>
      <c r="O11" s="17">
        <v>17228</v>
      </c>
      <c r="P11" s="17">
        <f t="shared" si="2"/>
        <v>1</v>
      </c>
      <c r="Q11" s="189">
        <v>17228</v>
      </c>
      <c r="U11" s="127" t="s">
        <v>1140</v>
      </c>
      <c r="V11" s="25" t="s">
        <v>338</v>
      </c>
      <c r="W11" s="17">
        <v>13330</v>
      </c>
    </row>
    <row r="12" spans="1:23" x14ac:dyDescent="0.25">
      <c r="A12" s="180" t="s">
        <v>1157</v>
      </c>
      <c r="C12" s="127" t="s">
        <v>1140</v>
      </c>
      <c r="D12" s="29" t="s">
        <v>698</v>
      </c>
      <c r="E12" s="17">
        <v>9675</v>
      </c>
      <c r="F12" s="17">
        <f t="shared" si="0"/>
        <v>4</v>
      </c>
      <c r="G12" s="186">
        <v>2418.75</v>
      </c>
      <c r="M12" s="127" t="s">
        <v>1145</v>
      </c>
      <c r="N12" s="29" t="s">
        <v>853</v>
      </c>
      <c r="O12" s="17">
        <v>17215</v>
      </c>
      <c r="P12" s="17">
        <f t="shared" si="2"/>
        <v>1</v>
      </c>
      <c r="Q12" s="188">
        <v>17215</v>
      </c>
      <c r="U12" s="127" t="s">
        <v>1140</v>
      </c>
      <c r="V12" s="25" t="s">
        <v>241</v>
      </c>
      <c r="W12" s="17">
        <v>12912</v>
      </c>
    </row>
    <row r="13" spans="1:23" x14ac:dyDescent="0.25">
      <c r="A13" s="180" t="s">
        <v>1158</v>
      </c>
      <c r="C13" s="127" t="s">
        <v>1152</v>
      </c>
      <c r="D13" s="25" t="s">
        <v>126</v>
      </c>
      <c r="E13" s="17">
        <v>17250</v>
      </c>
      <c r="F13" s="17">
        <f t="shared" si="0"/>
        <v>7.0000000000000115</v>
      </c>
      <c r="G13" s="186">
        <v>2464.2857142857101</v>
      </c>
      <c r="M13" s="127" t="s">
        <v>1143</v>
      </c>
      <c r="N13" s="25" t="s">
        <v>659</v>
      </c>
      <c r="O13" s="17">
        <v>17080</v>
      </c>
      <c r="P13" s="17">
        <f t="shared" si="2"/>
        <v>1</v>
      </c>
      <c r="Q13" s="189">
        <v>17080</v>
      </c>
      <c r="U13" s="127" t="s">
        <v>1140</v>
      </c>
      <c r="V13" s="25" t="s">
        <v>60</v>
      </c>
      <c r="W13" s="17">
        <v>12441</v>
      </c>
    </row>
    <row r="14" spans="1:23" x14ac:dyDescent="0.25">
      <c r="A14" s="180" t="s">
        <v>1160</v>
      </c>
      <c r="C14" s="127" t="s">
        <v>1159</v>
      </c>
      <c r="D14" s="29" t="s">
        <v>173</v>
      </c>
      <c r="E14" s="17">
        <v>5283</v>
      </c>
      <c r="F14" s="17">
        <v>2</v>
      </c>
      <c r="G14" s="184">
        <v>2641.5</v>
      </c>
      <c r="M14" s="127" t="s">
        <v>1141</v>
      </c>
      <c r="N14" s="29" t="s">
        <v>930</v>
      </c>
      <c r="O14" s="17">
        <v>17056</v>
      </c>
      <c r="P14" s="17">
        <f t="shared" si="2"/>
        <v>1</v>
      </c>
      <c r="Q14" s="190">
        <v>17056</v>
      </c>
      <c r="U14" s="127" t="s">
        <v>1140</v>
      </c>
      <c r="V14" s="29" t="s">
        <v>629</v>
      </c>
      <c r="W14" s="17">
        <v>12366</v>
      </c>
    </row>
    <row r="15" spans="1:23" x14ac:dyDescent="0.25">
      <c r="A15" s="180" t="s">
        <v>1162</v>
      </c>
      <c r="C15" s="127" t="s">
        <v>1328</v>
      </c>
      <c r="D15" s="292" t="s">
        <v>1283</v>
      </c>
      <c r="E15" s="270">
        <v>10592</v>
      </c>
      <c r="F15" s="17">
        <f t="shared" ref="F15:F23" si="3">SUM(E15/G15)</f>
        <v>4</v>
      </c>
      <c r="G15" s="26">
        <v>2648</v>
      </c>
      <c r="M15" s="127" t="s">
        <v>1142</v>
      </c>
      <c r="N15" s="25" t="s">
        <v>599</v>
      </c>
      <c r="O15" s="17">
        <v>16830</v>
      </c>
      <c r="P15" s="17">
        <f t="shared" si="2"/>
        <v>1</v>
      </c>
      <c r="Q15" s="189">
        <v>16830</v>
      </c>
      <c r="U15" s="127" t="s">
        <v>1140</v>
      </c>
      <c r="V15" s="25" t="s">
        <v>369</v>
      </c>
      <c r="W15" s="17">
        <v>12109</v>
      </c>
    </row>
    <row r="16" spans="1:23" x14ac:dyDescent="0.25">
      <c r="A16" s="180" t="s">
        <v>1163</v>
      </c>
      <c r="C16" s="127" t="s">
        <v>1161</v>
      </c>
      <c r="D16" s="25" t="s">
        <v>459</v>
      </c>
      <c r="E16" s="17">
        <v>47977</v>
      </c>
      <c r="F16" s="17">
        <f t="shared" si="3"/>
        <v>17.999999999999993</v>
      </c>
      <c r="G16" s="186">
        <v>2665.3888888888901</v>
      </c>
      <c r="M16" s="127" t="s">
        <v>1142</v>
      </c>
      <c r="N16" s="25" t="s">
        <v>539</v>
      </c>
      <c r="O16" s="17">
        <v>16519</v>
      </c>
      <c r="P16" s="17">
        <f t="shared" si="2"/>
        <v>1</v>
      </c>
      <c r="Q16" s="189">
        <v>16519</v>
      </c>
      <c r="U16" s="127" t="s">
        <v>1140</v>
      </c>
      <c r="V16" s="25" t="s">
        <v>244</v>
      </c>
      <c r="W16" s="17">
        <v>11864</v>
      </c>
    </row>
    <row r="17" spans="1:23" x14ac:dyDescent="0.25">
      <c r="A17" s="180" t="s">
        <v>1164</v>
      </c>
      <c r="C17" s="127" t="s">
        <v>1142</v>
      </c>
      <c r="D17" s="25" t="s">
        <v>581</v>
      </c>
      <c r="E17" s="17">
        <v>2700</v>
      </c>
      <c r="F17" s="17">
        <f t="shared" si="3"/>
        <v>1</v>
      </c>
      <c r="G17" s="186">
        <v>2700</v>
      </c>
      <c r="M17" s="127" t="s">
        <v>1149</v>
      </c>
      <c r="N17" s="185" t="s">
        <v>1081</v>
      </c>
      <c r="O17" s="17">
        <v>16111</v>
      </c>
      <c r="P17" s="17">
        <f t="shared" si="2"/>
        <v>1</v>
      </c>
      <c r="Q17" s="189">
        <v>16111</v>
      </c>
      <c r="U17" s="127" t="s">
        <v>1140</v>
      </c>
      <c r="V17" s="29" t="s">
        <v>269</v>
      </c>
      <c r="W17" s="17">
        <v>11736</v>
      </c>
    </row>
    <row r="18" spans="1:23" x14ac:dyDescent="0.25">
      <c r="A18" s="180" t="s">
        <v>1166</v>
      </c>
      <c r="C18" s="127" t="s">
        <v>1152</v>
      </c>
      <c r="D18" s="25" t="s">
        <v>94</v>
      </c>
      <c r="E18" s="17">
        <v>5401</v>
      </c>
      <c r="F18" s="17">
        <f t="shared" si="3"/>
        <v>2</v>
      </c>
      <c r="G18" s="186">
        <v>2700.5</v>
      </c>
      <c r="M18" s="127" t="s">
        <v>1161</v>
      </c>
      <c r="N18" s="25" t="s">
        <v>419</v>
      </c>
      <c r="O18" s="17">
        <v>16107</v>
      </c>
      <c r="P18" s="17">
        <f t="shared" si="2"/>
        <v>1</v>
      </c>
      <c r="Q18" s="189">
        <v>16107</v>
      </c>
      <c r="U18" s="127" t="s">
        <v>1140</v>
      </c>
      <c r="V18" s="25" t="s">
        <v>1024</v>
      </c>
      <c r="W18" s="17">
        <v>11671</v>
      </c>
    </row>
    <row r="19" spans="1:23" x14ac:dyDescent="0.25">
      <c r="A19" s="180" t="s">
        <v>1167</v>
      </c>
      <c r="C19" s="127" t="s">
        <v>1143</v>
      </c>
      <c r="D19" s="25" t="s">
        <v>620</v>
      </c>
      <c r="E19" s="17">
        <v>95038</v>
      </c>
      <c r="F19" s="17">
        <f t="shared" si="3"/>
        <v>34.999999999999979</v>
      </c>
      <c r="G19" s="186">
        <v>2715.37142857143</v>
      </c>
      <c r="M19" s="127" t="s">
        <v>1142</v>
      </c>
      <c r="N19" s="25" t="s">
        <v>529</v>
      </c>
      <c r="O19" s="17">
        <v>15962</v>
      </c>
      <c r="P19" s="17">
        <f t="shared" si="2"/>
        <v>1</v>
      </c>
      <c r="Q19" s="189">
        <v>15962</v>
      </c>
      <c r="U19" s="127" t="s">
        <v>1140</v>
      </c>
      <c r="V19" s="25" t="s">
        <v>243</v>
      </c>
      <c r="W19" s="17">
        <v>11556</v>
      </c>
    </row>
    <row r="20" spans="1:23" x14ac:dyDescent="0.25">
      <c r="A20" s="180" t="s">
        <v>1168</v>
      </c>
      <c r="C20" s="127" t="s">
        <v>1140</v>
      </c>
      <c r="D20" s="29" t="s">
        <v>700</v>
      </c>
      <c r="E20" s="17">
        <v>8300</v>
      </c>
      <c r="F20" s="17">
        <f t="shared" si="3"/>
        <v>2.999999999999996</v>
      </c>
      <c r="G20" s="186">
        <v>2766.6666666666702</v>
      </c>
      <c r="M20" s="127" t="s">
        <v>1142</v>
      </c>
      <c r="N20" s="25" t="s">
        <v>602</v>
      </c>
      <c r="O20" s="17">
        <v>15900</v>
      </c>
      <c r="P20" s="17">
        <f t="shared" si="2"/>
        <v>1</v>
      </c>
      <c r="Q20" s="189">
        <v>15900</v>
      </c>
      <c r="U20" s="127" t="s">
        <v>1140</v>
      </c>
      <c r="V20" s="25" t="s">
        <v>271</v>
      </c>
      <c r="W20" s="17">
        <v>10967</v>
      </c>
    </row>
    <row r="21" spans="1:23" x14ac:dyDescent="0.25">
      <c r="A21" s="180" t="s">
        <v>1169</v>
      </c>
      <c r="C21" s="127" t="s">
        <v>1143</v>
      </c>
      <c r="D21" s="25" t="s">
        <v>673</v>
      </c>
      <c r="E21" s="17">
        <v>11078</v>
      </c>
      <c r="F21" s="17">
        <f t="shared" si="3"/>
        <v>4</v>
      </c>
      <c r="G21" s="186">
        <v>2769.5</v>
      </c>
      <c r="M21" s="127" t="s">
        <v>1147</v>
      </c>
      <c r="N21" s="25" t="s">
        <v>268</v>
      </c>
      <c r="O21" s="17">
        <v>15874</v>
      </c>
      <c r="P21" s="17">
        <f t="shared" si="2"/>
        <v>1</v>
      </c>
      <c r="Q21" s="190">
        <v>15874</v>
      </c>
      <c r="R21"/>
      <c r="S21"/>
      <c r="T21"/>
      <c r="U21" s="127" t="s">
        <v>1140</v>
      </c>
      <c r="V21" s="25" t="s">
        <v>560</v>
      </c>
      <c r="W21" s="191">
        <v>10895</v>
      </c>
    </row>
    <row r="22" spans="1:23" x14ac:dyDescent="0.25">
      <c r="A22" s="180" t="s">
        <v>1170</v>
      </c>
      <c r="C22" s="127" t="s">
        <v>1152</v>
      </c>
      <c r="D22" s="25" t="s">
        <v>139</v>
      </c>
      <c r="E22" s="17">
        <v>11556</v>
      </c>
      <c r="F22" s="17">
        <f t="shared" si="3"/>
        <v>4</v>
      </c>
      <c r="G22" s="186">
        <v>2889</v>
      </c>
      <c r="M22" s="127" t="s">
        <v>1147</v>
      </c>
      <c r="N22" s="25" t="s">
        <v>143</v>
      </c>
      <c r="O22" s="17">
        <v>15800</v>
      </c>
      <c r="P22" s="17">
        <f t="shared" si="2"/>
        <v>1</v>
      </c>
      <c r="Q22" s="190">
        <v>15800</v>
      </c>
      <c r="R22"/>
      <c r="S22"/>
      <c r="T22"/>
      <c r="U22" s="127" t="s">
        <v>1328</v>
      </c>
      <c r="V22" s="292" t="s">
        <v>1276</v>
      </c>
      <c r="W22" s="270">
        <v>10679</v>
      </c>
    </row>
    <row r="23" spans="1:23" x14ac:dyDescent="0.25">
      <c r="A23" s="180" t="s">
        <v>1171</v>
      </c>
      <c r="C23" s="127" t="s">
        <v>1141</v>
      </c>
      <c r="D23" s="29" t="s">
        <v>978</v>
      </c>
      <c r="E23" s="17">
        <v>2897</v>
      </c>
      <c r="F23" s="17">
        <f t="shared" si="3"/>
        <v>1</v>
      </c>
      <c r="G23" s="184">
        <v>2897</v>
      </c>
      <c r="M23" s="127" t="s">
        <v>1143</v>
      </c>
      <c r="N23" s="25" t="s">
        <v>658</v>
      </c>
      <c r="O23" s="17">
        <v>15736</v>
      </c>
      <c r="P23" s="17">
        <f t="shared" si="2"/>
        <v>1</v>
      </c>
      <c r="Q23" s="189">
        <v>15736</v>
      </c>
      <c r="T23"/>
      <c r="U23" s="127" t="s">
        <v>1140</v>
      </c>
      <c r="V23" s="25" t="s">
        <v>530</v>
      </c>
      <c r="W23" s="191">
        <v>10675</v>
      </c>
    </row>
    <row r="24" spans="1:23" x14ac:dyDescent="0.25">
      <c r="A24" s="180" t="s">
        <v>1172</v>
      </c>
      <c r="C24" s="127" t="s">
        <v>1159</v>
      </c>
      <c r="D24" s="29" t="s">
        <v>178</v>
      </c>
      <c r="E24" s="17">
        <v>5832</v>
      </c>
      <c r="F24" s="17">
        <v>2</v>
      </c>
      <c r="G24" s="184">
        <v>2916</v>
      </c>
      <c r="M24" s="127" t="s">
        <v>1141</v>
      </c>
      <c r="N24" s="29" t="s">
        <v>932</v>
      </c>
      <c r="O24" s="17">
        <v>15485</v>
      </c>
      <c r="P24" s="17">
        <f t="shared" si="2"/>
        <v>1</v>
      </c>
      <c r="Q24" s="190">
        <v>15485</v>
      </c>
      <c r="U24" s="127" t="s">
        <v>1140</v>
      </c>
      <c r="V24" s="25" t="s">
        <v>219</v>
      </c>
      <c r="W24" s="17">
        <v>10647</v>
      </c>
    </row>
    <row r="25" spans="1:23" x14ac:dyDescent="0.25">
      <c r="A25" s="180" t="s">
        <v>1173</v>
      </c>
      <c r="C25" s="127" t="s">
        <v>1152</v>
      </c>
      <c r="D25" s="25" t="s">
        <v>128</v>
      </c>
      <c r="E25" s="17">
        <v>5835</v>
      </c>
      <c r="F25" s="17">
        <f t="shared" ref="F25:F56" si="4">SUM(E25/G25)</f>
        <v>2</v>
      </c>
      <c r="G25" s="186">
        <v>2917.5</v>
      </c>
      <c r="M25" s="127" t="s">
        <v>1141</v>
      </c>
      <c r="N25" s="29" t="s">
        <v>933</v>
      </c>
      <c r="O25" s="17">
        <v>15462</v>
      </c>
      <c r="P25" s="17">
        <f t="shared" si="2"/>
        <v>1</v>
      </c>
      <c r="Q25" s="190">
        <v>15462</v>
      </c>
      <c r="U25" s="127" t="s">
        <v>1328</v>
      </c>
      <c r="V25" s="292" t="s">
        <v>1306</v>
      </c>
      <c r="W25" s="270">
        <v>10289</v>
      </c>
    </row>
    <row r="26" spans="1:23" x14ac:dyDescent="0.25">
      <c r="A26" s="180" t="s">
        <v>1174</v>
      </c>
      <c r="C26" s="127" t="s">
        <v>1145</v>
      </c>
      <c r="D26" s="29" t="s">
        <v>910</v>
      </c>
      <c r="E26" s="17">
        <v>6151</v>
      </c>
      <c r="F26" s="17">
        <f t="shared" si="4"/>
        <v>2</v>
      </c>
      <c r="G26" s="192">
        <v>3075.5</v>
      </c>
      <c r="M26" s="127" t="s">
        <v>1140</v>
      </c>
      <c r="N26" s="29" t="s">
        <v>129</v>
      </c>
      <c r="O26" s="17">
        <v>15456</v>
      </c>
      <c r="P26" s="17">
        <f t="shared" si="2"/>
        <v>1</v>
      </c>
      <c r="Q26" s="189">
        <v>15456</v>
      </c>
      <c r="U26" s="127" t="s">
        <v>1140</v>
      </c>
      <c r="V26" s="25" t="s">
        <v>272</v>
      </c>
      <c r="W26" s="17">
        <v>10218</v>
      </c>
    </row>
    <row r="27" spans="1:23" x14ac:dyDescent="0.25">
      <c r="A27" s="180" t="s">
        <v>1175</v>
      </c>
      <c r="C27" s="127" t="s">
        <v>1150</v>
      </c>
      <c r="D27" s="25" t="s">
        <v>373</v>
      </c>
      <c r="E27" s="17">
        <v>12378</v>
      </c>
      <c r="F27" s="17">
        <f t="shared" si="4"/>
        <v>4</v>
      </c>
      <c r="G27" s="26">
        <v>3094.5</v>
      </c>
      <c r="M27" s="127" t="s">
        <v>1141</v>
      </c>
      <c r="N27" s="29" t="s">
        <v>935</v>
      </c>
      <c r="O27" s="17">
        <v>15325</v>
      </c>
      <c r="P27" s="17">
        <f t="shared" si="2"/>
        <v>1</v>
      </c>
      <c r="Q27" s="190">
        <v>15325</v>
      </c>
      <c r="U27" s="127" t="s">
        <v>1140</v>
      </c>
      <c r="V27" s="25" t="s">
        <v>221</v>
      </c>
      <c r="W27" s="17">
        <v>10151</v>
      </c>
    </row>
    <row r="28" spans="1:23" x14ac:dyDescent="0.25">
      <c r="A28" s="180" t="s">
        <v>1176</v>
      </c>
      <c r="C28" s="127" t="s">
        <v>1150</v>
      </c>
      <c r="D28" s="25" t="s">
        <v>408</v>
      </c>
      <c r="E28" s="17">
        <v>9392</v>
      </c>
      <c r="F28" s="17">
        <f t="shared" si="4"/>
        <v>2.9999999999999964</v>
      </c>
      <c r="G28" s="26">
        <v>3130.6666666666702</v>
      </c>
      <c r="M28" s="127" t="s">
        <v>1328</v>
      </c>
      <c r="N28" s="290" t="s">
        <v>1231</v>
      </c>
      <c r="O28" s="270">
        <v>15302</v>
      </c>
      <c r="P28" s="17">
        <f t="shared" si="2"/>
        <v>1</v>
      </c>
      <c r="Q28" s="19">
        <v>15302</v>
      </c>
      <c r="U28" s="127" t="s">
        <v>1140</v>
      </c>
      <c r="V28" s="25" t="s">
        <v>249</v>
      </c>
      <c r="W28" s="17">
        <v>10151</v>
      </c>
    </row>
    <row r="29" spans="1:23" x14ac:dyDescent="0.25">
      <c r="A29" s="180" t="s">
        <v>1177</v>
      </c>
      <c r="C29" s="127" t="s">
        <v>1141</v>
      </c>
      <c r="D29" s="29" t="s">
        <v>976</v>
      </c>
      <c r="E29" s="17">
        <v>12600</v>
      </c>
      <c r="F29" s="17">
        <f t="shared" si="4"/>
        <v>4</v>
      </c>
      <c r="G29" s="172">
        <v>3150</v>
      </c>
      <c r="M29" s="127" t="s">
        <v>1149</v>
      </c>
      <c r="N29" s="25" t="s">
        <v>957</v>
      </c>
      <c r="O29" s="17">
        <v>15239</v>
      </c>
      <c r="P29" s="17">
        <f t="shared" si="2"/>
        <v>1</v>
      </c>
      <c r="Q29" s="19">
        <v>15239</v>
      </c>
      <c r="U29" s="127" t="s">
        <v>1140</v>
      </c>
      <c r="V29" s="29" t="s">
        <v>152</v>
      </c>
      <c r="W29" s="17">
        <v>10117</v>
      </c>
    </row>
    <row r="30" spans="1:23" x14ac:dyDescent="0.25">
      <c r="A30" s="180" t="s">
        <v>1178</v>
      </c>
      <c r="C30" s="127" t="s">
        <v>1152</v>
      </c>
      <c r="D30" s="25" t="s">
        <v>112</v>
      </c>
      <c r="E30" s="17">
        <v>22319</v>
      </c>
      <c r="F30" s="17">
        <f t="shared" si="4"/>
        <v>7.0000000000000027</v>
      </c>
      <c r="G30" s="26">
        <v>3188.4285714285702</v>
      </c>
      <c r="M30" s="127" t="s">
        <v>1145</v>
      </c>
      <c r="N30" s="29" t="s">
        <v>848</v>
      </c>
      <c r="O30" s="17">
        <v>29802</v>
      </c>
      <c r="P30" s="17">
        <f t="shared" si="2"/>
        <v>2</v>
      </c>
      <c r="Q30" s="193">
        <v>14901</v>
      </c>
      <c r="U30" s="127" t="s">
        <v>1140</v>
      </c>
      <c r="V30" s="29" t="s">
        <v>985</v>
      </c>
      <c r="W30" s="17">
        <v>10026</v>
      </c>
    </row>
    <row r="31" spans="1:23" x14ac:dyDescent="0.25">
      <c r="A31" s="180" t="s">
        <v>1179</v>
      </c>
      <c r="C31" s="127" t="s">
        <v>1147</v>
      </c>
      <c r="D31" s="25" t="s">
        <v>314</v>
      </c>
      <c r="E31" s="17">
        <v>13039</v>
      </c>
      <c r="F31" s="17">
        <f t="shared" si="4"/>
        <v>4</v>
      </c>
      <c r="G31" s="172">
        <v>3259.75</v>
      </c>
      <c r="M31" s="127" t="s">
        <v>1140</v>
      </c>
      <c r="N31" s="29" t="s">
        <v>772</v>
      </c>
      <c r="O31" s="17">
        <v>14795</v>
      </c>
      <c r="P31" s="17">
        <f t="shared" si="2"/>
        <v>1</v>
      </c>
      <c r="Q31" s="19">
        <v>14795</v>
      </c>
      <c r="V31"/>
      <c r="W31"/>
    </row>
    <row r="32" spans="1:23" x14ac:dyDescent="0.25">
      <c r="A32" s="180" t="s">
        <v>1180</v>
      </c>
      <c r="C32" s="127" t="s">
        <v>1145</v>
      </c>
      <c r="D32" s="29" t="s">
        <v>866</v>
      </c>
      <c r="E32" s="17">
        <v>35916</v>
      </c>
      <c r="F32" s="17">
        <f t="shared" si="4"/>
        <v>10.999999999999996</v>
      </c>
      <c r="G32" s="192">
        <v>3265.0909090909099</v>
      </c>
      <c r="M32" s="127" t="s">
        <v>1140</v>
      </c>
      <c r="N32" s="29" t="s">
        <v>784</v>
      </c>
      <c r="O32" s="17">
        <v>14737</v>
      </c>
      <c r="P32" s="17">
        <f t="shared" si="2"/>
        <v>1</v>
      </c>
      <c r="Q32" s="19">
        <v>14737</v>
      </c>
      <c r="V32"/>
      <c r="W32"/>
    </row>
    <row r="33" spans="1:23" x14ac:dyDescent="0.25">
      <c r="A33" s="180" t="s">
        <v>1181</v>
      </c>
      <c r="C33" s="127" t="s">
        <v>1328</v>
      </c>
      <c r="D33" s="292" t="s">
        <v>1236</v>
      </c>
      <c r="E33" s="270">
        <v>26267</v>
      </c>
      <c r="F33" s="17">
        <f t="shared" si="4"/>
        <v>8</v>
      </c>
      <c r="G33" s="26">
        <v>3283.375</v>
      </c>
      <c r="M33" s="127" t="s">
        <v>1142</v>
      </c>
      <c r="N33" s="25" t="s">
        <v>492</v>
      </c>
      <c r="O33" s="17">
        <v>14432</v>
      </c>
      <c r="P33" s="17">
        <f t="shared" si="2"/>
        <v>1</v>
      </c>
      <c r="Q33" s="19">
        <v>14432</v>
      </c>
      <c r="V33"/>
      <c r="W33"/>
    </row>
    <row r="34" spans="1:23" x14ac:dyDescent="0.25">
      <c r="A34" s="180" t="s">
        <v>1185</v>
      </c>
      <c r="C34" s="127" t="s">
        <v>1152</v>
      </c>
      <c r="D34" s="25" t="s">
        <v>137</v>
      </c>
      <c r="E34" s="17">
        <v>3287</v>
      </c>
      <c r="F34" s="17">
        <f t="shared" si="4"/>
        <v>1</v>
      </c>
      <c r="G34" s="26">
        <v>3287</v>
      </c>
      <c r="M34" s="127" t="s">
        <v>1142</v>
      </c>
      <c r="N34" s="25" t="s">
        <v>564</v>
      </c>
      <c r="O34" s="17">
        <v>14070</v>
      </c>
      <c r="P34" s="17">
        <f t="shared" si="2"/>
        <v>1</v>
      </c>
      <c r="Q34" s="19">
        <v>14070</v>
      </c>
      <c r="V34"/>
      <c r="W34"/>
    </row>
    <row r="35" spans="1:23" x14ac:dyDescent="0.25">
      <c r="A35" s="180" t="s">
        <v>1186</v>
      </c>
      <c r="C35" s="127" t="s">
        <v>1149</v>
      </c>
      <c r="D35" s="25" t="s">
        <v>1119</v>
      </c>
      <c r="E35" s="17">
        <v>16504</v>
      </c>
      <c r="F35" s="17">
        <f t="shared" si="4"/>
        <v>5</v>
      </c>
      <c r="G35" s="26">
        <v>3300.8</v>
      </c>
      <c r="M35" s="127" t="s">
        <v>1140</v>
      </c>
      <c r="N35" s="29" t="s">
        <v>773</v>
      </c>
      <c r="O35" s="17">
        <v>13886</v>
      </c>
      <c r="P35" s="17">
        <f t="shared" si="2"/>
        <v>1</v>
      </c>
      <c r="Q35" s="19">
        <v>13886</v>
      </c>
      <c r="V35"/>
      <c r="W35"/>
    </row>
    <row r="36" spans="1:23" x14ac:dyDescent="0.25">
      <c r="A36" s="180" t="s">
        <v>1187</v>
      </c>
      <c r="C36" s="127" t="s">
        <v>1328</v>
      </c>
      <c r="D36" s="292" t="s">
        <v>1235</v>
      </c>
      <c r="E36" s="270">
        <v>29825</v>
      </c>
      <c r="F36" s="17">
        <f t="shared" si="4"/>
        <v>9</v>
      </c>
      <c r="G36" s="26">
        <v>3313.8888888888887</v>
      </c>
      <c r="M36" s="127" t="s">
        <v>1140</v>
      </c>
      <c r="N36" s="29" t="s">
        <v>759</v>
      </c>
      <c r="O36" s="17">
        <v>13623</v>
      </c>
      <c r="P36" s="17">
        <f t="shared" si="2"/>
        <v>1</v>
      </c>
      <c r="Q36" s="19">
        <v>13623</v>
      </c>
      <c r="V36"/>
      <c r="W36"/>
    </row>
    <row r="37" spans="1:23" x14ac:dyDescent="0.25">
      <c r="A37" s="180" t="s">
        <v>1188</v>
      </c>
      <c r="C37" s="127" t="s">
        <v>1152</v>
      </c>
      <c r="D37" s="25" t="s">
        <v>73</v>
      </c>
      <c r="E37" s="17">
        <v>6683</v>
      </c>
      <c r="F37" s="17">
        <f t="shared" si="4"/>
        <v>2</v>
      </c>
      <c r="G37" s="26">
        <v>3341.5</v>
      </c>
      <c r="M37" s="127" t="s">
        <v>1140</v>
      </c>
      <c r="N37" s="29" t="s">
        <v>711</v>
      </c>
      <c r="O37" s="17">
        <v>13613</v>
      </c>
      <c r="P37" s="17">
        <f t="shared" si="2"/>
        <v>1</v>
      </c>
      <c r="Q37" s="19">
        <v>13613</v>
      </c>
      <c r="V37"/>
      <c r="W37"/>
    </row>
    <row r="38" spans="1:23" x14ac:dyDescent="0.25">
      <c r="A38" s="180" t="s">
        <v>1189</v>
      </c>
      <c r="C38" s="127" t="s">
        <v>1143</v>
      </c>
      <c r="D38" s="25" t="s">
        <v>623</v>
      </c>
      <c r="E38" s="17">
        <v>71212</v>
      </c>
      <c r="F38" s="17">
        <f t="shared" si="4"/>
        <v>20.999999999999993</v>
      </c>
      <c r="G38" s="26">
        <v>3391.0476190476202</v>
      </c>
      <c r="M38" s="127" t="s">
        <v>1141</v>
      </c>
      <c r="N38" s="29" t="s">
        <v>936</v>
      </c>
      <c r="O38" s="17">
        <v>95182</v>
      </c>
      <c r="P38" s="17">
        <f t="shared" ref="P38:P69" si="5">SUM(O38/Q38)</f>
        <v>6.9999999999999858</v>
      </c>
      <c r="Q38" s="20">
        <v>13597.4285714286</v>
      </c>
      <c r="V38"/>
      <c r="W38"/>
    </row>
    <row r="39" spans="1:23" x14ac:dyDescent="0.25">
      <c r="A39" s="180" t="s">
        <v>1190</v>
      </c>
      <c r="C39" s="127" t="s">
        <v>1165</v>
      </c>
      <c r="D39" s="25" t="s">
        <v>1001</v>
      </c>
      <c r="E39" s="17">
        <v>10188</v>
      </c>
      <c r="F39" s="17">
        <f t="shared" si="4"/>
        <v>3</v>
      </c>
      <c r="G39" s="172">
        <v>3396</v>
      </c>
      <c r="M39" s="127" t="s">
        <v>1140</v>
      </c>
      <c r="N39" s="29" t="s">
        <v>763</v>
      </c>
      <c r="O39" s="17">
        <v>13581</v>
      </c>
      <c r="P39" s="17">
        <f t="shared" si="5"/>
        <v>1</v>
      </c>
      <c r="Q39" s="19">
        <v>13581</v>
      </c>
      <c r="V39"/>
      <c r="W39"/>
    </row>
    <row r="40" spans="1:23" x14ac:dyDescent="0.25">
      <c r="A40" s="180" t="s">
        <v>1191</v>
      </c>
      <c r="C40" s="127" t="s">
        <v>1147</v>
      </c>
      <c r="D40" s="25" t="s">
        <v>283</v>
      </c>
      <c r="E40" s="17">
        <v>10283</v>
      </c>
      <c r="F40" s="17">
        <f t="shared" si="4"/>
        <v>2.9999999999999969</v>
      </c>
      <c r="G40" s="172">
        <v>3427.6666666666702</v>
      </c>
      <c r="M40" s="127" t="s">
        <v>1145</v>
      </c>
      <c r="N40" s="29" t="s">
        <v>887</v>
      </c>
      <c r="O40" s="17">
        <v>13530</v>
      </c>
      <c r="P40" s="17">
        <f t="shared" si="5"/>
        <v>1</v>
      </c>
      <c r="Q40" s="193">
        <v>13530</v>
      </c>
    </row>
    <row r="41" spans="1:23" x14ac:dyDescent="0.25">
      <c r="A41" s="180" t="s">
        <v>1192</v>
      </c>
      <c r="C41" s="127" t="s">
        <v>1161</v>
      </c>
      <c r="D41" s="25" t="s">
        <v>424</v>
      </c>
      <c r="E41" s="17">
        <v>6892</v>
      </c>
      <c r="F41" s="17">
        <f t="shared" si="4"/>
        <v>2</v>
      </c>
      <c r="G41" s="26">
        <v>3446</v>
      </c>
      <c r="M41" s="127" t="s">
        <v>1149</v>
      </c>
      <c r="N41" s="25" t="s">
        <v>1111</v>
      </c>
      <c r="O41" s="17">
        <v>13334</v>
      </c>
      <c r="P41" s="17">
        <f t="shared" si="5"/>
        <v>1</v>
      </c>
      <c r="Q41" s="19">
        <v>13334</v>
      </c>
    </row>
    <row r="42" spans="1:23" x14ac:dyDescent="0.25">
      <c r="A42" s="180" t="s">
        <v>1193</v>
      </c>
      <c r="C42" s="127" t="s">
        <v>1152</v>
      </c>
      <c r="D42" s="25" t="s">
        <v>97</v>
      </c>
      <c r="E42" s="17">
        <v>6903</v>
      </c>
      <c r="F42" s="17">
        <f t="shared" si="4"/>
        <v>2</v>
      </c>
      <c r="G42" s="26">
        <v>3451.5</v>
      </c>
      <c r="M42" s="127" t="s">
        <v>1143</v>
      </c>
      <c r="N42" s="25" t="s">
        <v>640</v>
      </c>
      <c r="O42" s="17">
        <v>77846</v>
      </c>
      <c r="P42" s="17">
        <f t="shared" si="5"/>
        <v>6.000000000000016</v>
      </c>
      <c r="Q42" s="19">
        <v>12974.333333333299</v>
      </c>
    </row>
    <row r="43" spans="1:23" x14ac:dyDescent="0.25">
      <c r="A43" s="180" t="s">
        <v>1194</v>
      </c>
      <c r="C43" s="127" t="s">
        <v>1150</v>
      </c>
      <c r="D43" s="25" t="s">
        <v>366</v>
      </c>
      <c r="E43" s="17">
        <v>10366</v>
      </c>
      <c r="F43" s="17">
        <f t="shared" si="4"/>
        <v>3.0000000000000031</v>
      </c>
      <c r="G43" s="26">
        <v>3455.3333333333298</v>
      </c>
      <c r="M43" s="127" t="s">
        <v>1161</v>
      </c>
      <c r="N43" s="25" t="s">
        <v>421</v>
      </c>
      <c r="O43" s="17">
        <v>12967</v>
      </c>
      <c r="P43" s="17">
        <f t="shared" si="5"/>
        <v>1</v>
      </c>
      <c r="Q43" s="19">
        <v>12967</v>
      </c>
    </row>
    <row r="44" spans="1:23" x14ac:dyDescent="0.25">
      <c r="A44" s="180" t="s">
        <v>1195</v>
      </c>
      <c r="C44" s="127" t="s">
        <v>1152</v>
      </c>
      <c r="D44" s="25" t="s">
        <v>143</v>
      </c>
      <c r="E44" s="17">
        <v>7004</v>
      </c>
      <c r="F44" s="17">
        <f t="shared" si="4"/>
        <v>2</v>
      </c>
      <c r="G44" s="26">
        <v>3502</v>
      </c>
      <c r="M44" s="127" t="s">
        <v>1150</v>
      </c>
      <c r="N44" s="25" t="s">
        <v>359</v>
      </c>
      <c r="O44" s="17">
        <v>12846</v>
      </c>
      <c r="P44" s="17">
        <f t="shared" si="5"/>
        <v>1</v>
      </c>
      <c r="Q44" s="19">
        <v>12846</v>
      </c>
    </row>
    <row r="45" spans="1:23" x14ac:dyDescent="0.25">
      <c r="A45" s="180" t="s">
        <v>1196</v>
      </c>
      <c r="C45" s="127" t="s">
        <v>1140</v>
      </c>
      <c r="D45" s="29" t="s">
        <v>705</v>
      </c>
      <c r="E45" s="17">
        <v>7006</v>
      </c>
      <c r="F45" s="17">
        <f t="shared" si="4"/>
        <v>2</v>
      </c>
      <c r="G45" s="194">
        <v>3503</v>
      </c>
      <c r="M45" s="127" t="s">
        <v>1161</v>
      </c>
      <c r="N45" s="25" t="s">
        <v>423</v>
      </c>
      <c r="O45" s="17">
        <v>12695</v>
      </c>
      <c r="P45" s="17">
        <f t="shared" si="5"/>
        <v>1</v>
      </c>
      <c r="Q45" s="19">
        <v>12695</v>
      </c>
    </row>
    <row r="46" spans="1:23" x14ac:dyDescent="0.25">
      <c r="A46" s="180" t="s">
        <v>1197</v>
      </c>
      <c r="C46" s="127" t="s">
        <v>1140</v>
      </c>
      <c r="D46" s="29" t="s">
        <v>706</v>
      </c>
      <c r="E46" s="17">
        <v>17770</v>
      </c>
      <c r="F46" s="17">
        <f t="shared" si="4"/>
        <v>5</v>
      </c>
      <c r="G46" s="194">
        <v>3554</v>
      </c>
      <c r="M46" s="127" t="s">
        <v>1147</v>
      </c>
      <c r="N46" s="25" t="s">
        <v>333</v>
      </c>
      <c r="O46" s="17">
        <v>12618</v>
      </c>
      <c r="P46" s="17">
        <f t="shared" si="5"/>
        <v>1</v>
      </c>
      <c r="Q46" s="20">
        <v>12618</v>
      </c>
    </row>
    <row r="47" spans="1:23" x14ac:dyDescent="0.25">
      <c r="A47" s="180" t="s">
        <v>1198</v>
      </c>
      <c r="C47" s="127" t="s">
        <v>1145</v>
      </c>
      <c r="D47" s="29" t="s">
        <v>883</v>
      </c>
      <c r="E47" s="17">
        <v>117327</v>
      </c>
      <c r="F47" s="17">
        <f t="shared" si="4"/>
        <v>32.999999999999964</v>
      </c>
      <c r="G47" s="192">
        <v>3555.3636363636401</v>
      </c>
      <c r="M47" s="127" t="s">
        <v>1147</v>
      </c>
      <c r="N47" s="25" t="s">
        <v>223</v>
      </c>
      <c r="O47" s="17">
        <v>12563</v>
      </c>
      <c r="P47" s="17">
        <f t="shared" si="5"/>
        <v>1</v>
      </c>
      <c r="Q47" s="20">
        <v>12563</v>
      </c>
    </row>
    <row r="48" spans="1:23" x14ac:dyDescent="0.25">
      <c r="A48" s="180" t="s">
        <v>1199</v>
      </c>
      <c r="C48" s="127" t="s">
        <v>1152</v>
      </c>
      <c r="D48" s="25" t="s">
        <v>85</v>
      </c>
      <c r="E48" s="17">
        <v>7123</v>
      </c>
      <c r="F48" s="17">
        <f t="shared" si="4"/>
        <v>2</v>
      </c>
      <c r="G48" s="26">
        <v>3561.5</v>
      </c>
      <c r="M48" s="127" t="s">
        <v>1150</v>
      </c>
      <c r="N48" s="25" t="s">
        <v>407</v>
      </c>
      <c r="O48" s="17">
        <v>12479</v>
      </c>
      <c r="P48" s="17">
        <f t="shared" si="5"/>
        <v>1</v>
      </c>
      <c r="Q48" s="19">
        <v>12479</v>
      </c>
    </row>
    <row r="49" spans="1:17" x14ac:dyDescent="0.25">
      <c r="A49" s="180" t="s">
        <v>1200</v>
      </c>
      <c r="C49" s="127" t="s">
        <v>1150</v>
      </c>
      <c r="D49" s="25" t="s">
        <v>399</v>
      </c>
      <c r="E49" s="17">
        <v>7132</v>
      </c>
      <c r="F49" s="17">
        <f t="shared" si="4"/>
        <v>2</v>
      </c>
      <c r="G49" s="26">
        <v>3566</v>
      </c>
      <c r="M49" s="127" t="s">
        <v>1147</v>
      </c>
      <c r="N49" s="25" t="s">
        <v>236</v>
      </c>
      <c r="O49" s="17">
        <v>12420</v>
      </c>
      <c r="P49" s="17">
        <f t="shared" si="5"/>
        <v>1</v>
      </c>
      <c r="Q49" s="20">
        <v>12420</v>
      </c>
    </row>
    <row r="50" spans="1:17" x14ac:dyDescent="0.25">
      <c r="A50" s="180" t="s">
        <v>1201</v>
      </c>
      <c r="C50" s="127" t="s">
        <v>1150</v>
      </c>
      <c r="D50" s="25" t="s">
        <v>397</v>
      </c>
      <c r="E50" s="17">
        <v>10966</v>
      </c>
      <c r="F50" s="17">
        <f t="shared" si="4"/>
        <v>3.0000000000000027</v>
      </c>
      <c r="G50" s="26">
        <v>3655.3333333333298</v>
      </c>
      <c r="M50" s="127" t="s">
        <v>1165</v>
      </c>
      <c r="N50" s="25" t="s">
        <v>1021</v>
      </c>
      <c r="O50" s="17">
        <v>12406</v>
      </c>
      <c r="P50" s="17">
        <f t="shared" si="5"/>
        <v>1</v>
      </c>
      <c r="Q50" s="20">
        <v>12406</v>
      </c>
    </row>
    <row r="51" spans="1:17" x14ac:dyDescent="0.25">
      <c r="A51" s="180" t="s">
        <v>1202</v>
      </c>
      <c r="C51" s="127" t="s">
        <v>1152</v>
      </c>
      <c r="D51" s="25" t="s">
        <v>129</v>
      </c>
      <c r="E51" s="17">
        <v>11013</v>
      </c>
      <c r="F51" s="17">
        <f t="shared" si="4"/>
        <v>3</v>
      </c>
      <c r="G51" s="26">
        <v>3671</v>
      </c>
      <c r="M51" s="127" t="s">
        <v>1147</v>
      </c>
      <c r="N51" s="25" t="s">
        <v>217</v>
      </c>
      <c r="O51" s="17">
        <v>49308</v>
      </c>
      <c r="P51" s="17">
        <f t="shared" si="5"/>
        <v>4</v>
      </c>
      <c r="Q51" s="20">
        <v>12327</v>
      </c>
    </row>
    <row r="52" spans="1:17" x14ac:dyDescent="0.25">
      <c r="A52" s="180" t="s">
        <v>1203</v>
      </c>
      <c r="C52" s="127" t="s">
        <v>1152</v>
      </c>
      <c r="D52" s="25" t="s">
        <v>110</v>
      </c>
      <c r="E52" s="17">
        <v>22137</v>
      </c>
      <c r="F52" s="17">
        <f t="shared" si="4"/>
        <v>6</v>
      </c>
      <c r="G52" s="26">
        <v>3689.5</v>
      </c>
      <c r="M52" s="127" t="s">
        <v>1150</v>
      </c>
      <c r="N52" s="25" t="s">
        <v>375</v>
      </c>
      <c r="O52" s="17">
        <v>12303</v>
      </c>
      <c r="P52" s="17">
        <f t="shared" si="5"/>
        <v>1</v>
      </c>
      <c r="Q52" s="19">
        <v>12303</v>
      </c>
    </row>
    <row r="53" spans="1:17" x14ac:dyDescent="0.25">
      <c r="A53" s="180" t="s">
        <v>1204</v>
      </c>
      <c r="C53" s="127" t="s">
        <v>1150</v>
      </c>
      <c r="D53" s="25" t="s">
        <v>360</v>
      </c>
      <c r="E53" s="17">
        <v>44351</v>
      </c>
      <c r="F53" s="17">
        <f t="shared" si="4"/>
        <v>11.999999999999989</v>
      </c>
      <c r="G53" s="26">
        <v>3695.9166666666702</v>
      </c>
      <c r="M53" s="127" t="s">
        <v>1145</v>
      </c>
      <c r="N53" s="29" t="s">
        <v>699</v>
      </c>
      <c r="O53" s="17">
        <v>36878</v>
      </c>
      <c r="P53" s="17">
        <f t="shared" si="5"/>
        <v>2.9999999999999916</v>
      </c>
      <c r="Q53" s="193">
        <v>12292.666666666701</v>
      </c>
    </row>
    <row r="54" spans="1:17" x14ac:dyDescent="0.25">
      <c r="C54" s="127" t="s">
        <v>1152</v>
      </c>
      <c r="D54" s="25" t="s">
        <v>134</v>
      </c>
      <c r="E54" s="17">
        <v>14916</v>
      </c>
      <c r="F54" s="17">
        <f t="shared" si="4"/>
        <v>4</v>
      </c>
      <c r="G54" s="26">
        <v>3729</v>
      </c>
      <c r="M54" s="127" t="s">
        <v>1147</v>
      </c>
      <c r="N54" s="25" t="s">
        <v>298</v>
      </c>
      <c r="O54" s="17">
        <v>12249</v>
      </c>
      <c r="P54" s="17">
        <f t="shared" si="5"/>
        <v>1</v>
      </c>
      <c r="Q54" s="20">
        <v>12249</v>
      </c>
    </row>
    <row r="55" spans="1:17" x14ac:dyDescent="0.25">
      <c r="C55" s="127" t="s">
        <v>1140</v>
      </c>
      <c r="D55" s="29" t="s">
        <v>708</v>
      </c>
      <c r="E55" s="17">
        <v>7479</v>
      </c>
      <c r="F55" s="17">
        <f t="shared" si="4"/>
        <v>2</v>
      </c>
      <c r="G55" s="194">
        <v>3739.5</v>
      </c>
      <c r="M55" s="127" t="s">
        <v>1165</v>
      </c>
      <c r="N55" s="25" t="s">
        <v>1023</v>
      </c>
      <c r="O55" s="17">
        <v>36689</v>
      </c>
      <c r="P55" s="17">
        <f t="shared" si="5"/>
        <v>2.9999999999999916</v>
      </c>
      <c r="Q55" s="20">
        <v>12229.666666666701</v>
      </c>
    </row>
    <row r="56" spans="1:17" x14ac:dyDescent="0.25">
      <c r="C56" s="127" t="s">
        <v>1152</v>
      </c>
      <c r="D56" s="25" t="s">
        <v>136</v>
      </c>
      <c r="E56" s="17">
        <v>18795</v>
      </c>
      <c r="F56" s="17">
        <f t="shared" si="4"/>
        <v>5</v>
      </c>
      <c r="G56" s="26">
        <v>3759</v>
      </c>
      <c r="M56" s="127" t="s">
        <v>1140</v>
      </c>
      <c r="N56" s="29" t="s">
        <v>769</v>
      </c>
      <c r="O56" s="17">
        <v>12174</v>
      </c>
      <c r="P56" s="17">
        <f t="shared" si="5"/>
        <v>1</v>
      </c>
      <c r="Q56" s="19">
        <v>12174</v>
      </c>
    </row>
    <row r="57" spans="1:17" x14ac:dyDescent="0.25">
      <c r="C57" s="127" t="s">
        <v>1159</v>
      </c>
      <c r="D57" s="29" t="s">
        <v>111</v>
      </c>
      <c r="E57" s="17">
        <v>3759</v>
      </c>
      <c r="F57" s="17">
        <v>1</v>
      </c>
      <c r="G57" s="172">
        <v>3759</v>
      </c>
      <c r="M57" s="127" t="s">
        <v>1328</v>
      </c>
      <c r="N57" s="291" t="s">
        <v>1301</v>
      </c>
      <c r="O57" s="270">
        <v>12154</v>
      </c>
      <c r="P57" s="17">
        <f t="shared" si="5"/>
        <v>1</v>
      </c>
      <c r="Q57" s="19">
        <v>12154</v>
      </c>
    </row>
    <row r="58" spans="1:17" x14ac:dyDescent="0.25">
      <c r="C58" s="127" t="s">
        <v>1161</v>
      </c>
      <c r="D58" s="25" t="s">
        <v>430</v>
      </c>
      <c r="E58" s="17">
        <v>7522</v>
      </c>
      <c r="F58" s="17">
        <f t="shared" ref="F58:F68" si="6">SUM(E58/G58)</f>
        <v>2</v>
      </c>
      <c r="G58" s="26">
        <v>3761</v>
      </c>
      <c r="M58" s="127" t="s">
        <v>1140</v>
      </c>
      <c r="N58" s="29" t="s">
        <v>687</v>
      </c>
      <c r="O58" s="17">
        <v>12065</v>
      </c>
      <c r="P58" s="17">
        <f t="shared" si="5"/>
        <v>1</v>
      </c>
      <c r="Q58" s="19">
        <v>12065</v>
      </c>
    </row>
    <row r="59" spans="1:17" x14ac:dyDescent="0.25">
      <c r="C59" s="127" t="s">
        <v>1140</v>
      </c>
      <c r="D59" s="29" t="s">
        <v>710</v>
      </c>
      <c r="E59" s="17">
        <v>7530</v>
      </c>
      <c r="F59" s="17">
        <f t="shared" si="6"/>
        <v>2</v>
      </c>
      <c r="G59" s="194">
        <v>3765</v>
      </c>
      <c r="M59" s="127" t="s">
        <v>1145</v>
      </c>
      <c r="N59" s="29" t="s">
        <v>865</v>
      </c>
      <c r="O59" s="17">
        <v>23969</v>
      </c>
      <c r="P59" s="17">
        <f t="shared" si="5"/>
        <v>2</v>
      </c>
      <c r="Q59" s="193">
        <v>11984.5</v>
      </c>
    </row>
    <row r="60" spans="1:17" x14ac:dyDescent="0.25">
      <c r="C60" s="127" t="s">
        <v>1152</v>
      </c>
      <c r="D60" s="25" t="s">
        <v>90</v>
      </c>
      <c r="E60" s="17">
        <v>64713</v>
      </c>
      <c r="F60" s="17">
        <f t="shared" si="6"/>
        <v>16.999999999999996</v>
      </c>
      <c r="G60" s="26">
        <v>3806.6470588235302</v>
      </c>
      <c r="M60" s="127" t="s">
        <v>1149</v>
      </c>
      <c r="N60" s="25" t="s">
        <v>1105</v>
      </c>
      <c r="O60" s="17">
        <v>11961</v>
      </c>
      <c r="P60" s="17">
        <f t="shared" si="5"/>
        <v>1</v>
      </c>
      <c r="Q60" s="19">
        <v>11961</v>
      </c>
    </row>
    <row r="61" spans="1:17" x14ac:dyDescent="0.25">
      <c r="C61" s="127" t="s">
        <v>1145</v>
      </c>
      <c r="D61" s="29" t="s">
        <v>907</v>
      </c>
      <c r="E61" s="17">
        <v>38127</v>
      </c>
      <c r="F61" s="17">
        <f t="shared" si="6"/>
        <v>10</v>
      </c>
      <c r="G61" s="192">
        <v>3812.7</v>
      </c>
      <c r="M61" s="127" t="s">
        <v>1141</v>
      </c>
      <c r="N61" s="29" t="s">
        <v>769</v>
      </c>
      <c r="O61" s="17">
        <v>11958</v>
      </c>
      <c r="P61" s="17">
        <f t="shared" si="5"/>
        <v>1</v>
      </c>
      <c r="Q61" s="20">
        <v>11958</v>
      </c>
    </row>
    <row r="62" spans="1:17" x14ac:dyDescent="0.25">
      <c r="C62" s="127" t="s">
        <v>1147</v>
      </c>
      <c r="D62" s="25" t="s">
        <v>263</v>
      </c>
      <c r="E62" s="17">
        <v>11644</v>
      </c>
      <c r="F62" s="17">
        <f t="shared" si="6"/>
        <v>3.0000000000000027</v>
      </c>
      <c r="G62" s="172">
        <v>3881.3333333333298</v>
      </c>
      <c r="M62" s="127" t="s">
        <v>1143</v>
      </c>
      <c r="N62" s="25" t="s">
        <v>649</v>
      </c>
      <c r="O62" s="17">
        <v>11857</v>
      </c>
      <c r="P62" s="17">
        <f t="shared" si="5"/>
        <v>1</v>
      </c>
      <c r="Q62" s="19">
        <v>11857</v>
      </c>
    </row>
    <row r="63" spans="1:17" x14ac:dyDescent="0.25">
      <c r="C63" s="127" t="s">
        <v>1152</v>
      </c>
      <c r="D63" s="25" t="s">
        <v>140</v>
      </c>
      <c r="E63" s="17">
        <v>35076</v>
      </c>
      <c r="F63" s="17">
        <f t="shared" si="6"/>
        <v>9.0000000000000089</v>
      </c>
      <c r="G63" s="26">
        <v>3897.3333333333298</v>
      </c>
      <c r="M63" s="127" t="s">
        <v>1150</v>
      </c>
      <c r="N63" s="25" t="s">
        <v>378</v>
      </c>
      <c r="O63" s="17">
        <v>11840</v>
      </c>
      <c r="P63" s="17">
        <f t="shared" si="5"/>
        <v>1</v>
      </c>
      <c r="Q63" s="195">
        <v>11840</v>
      </c>
    </row>
    <row r="64" spans="1:17" x14ac:dyDescent="0.25">
      <c r="C64" s="127" t="s">
        <v>1152</v>
      </c>
      <c r="D64" s="25" t="s">
        <v>132</v>
      </c>
      <c r="E64" s="17">
        <v>11716</v>
      </c>
      <c r="F64" s="17">
        <f t="shared" si="6"/>
        <v>3.0000000000000027</v>
      </c>
      <c r="G64" s="26">
        <v>3905.3333333333298</v>
      </c>
      <c r="M64" s="127" t="s">
        <v>1140</v>
      </c>
      <c r="N64" s="29" t="s">
        <v>791</v>
      </c>
      <c r="O64" s="17">
        <v>11649</v>
      </c>
      <c r="P64" s="17">
        <f t="shared" si="5"/>
        <v>1</v>
      </c>
      <c r="Q64" s="195">
        <v>11649</v>
      </c>
    </row>
    <row r="65" spans="3:17" x14ac:dyDescent="0.25">
      <c r="C65" s="127" t="s">
        <v>1152</v>
      </c>
      <c r="D65" s="25" t="s">
        <v>92</v>
      </c>
      <c r="E65" s="17">
        <v>35677</v>
      </c>
      <c r="F65" s="17">
        <f t="shared" si="6"/>
        <v>9.0000000000000018</v>
      </c>
      <c r="G65" s="26">
        <v>3964.1111111111099</v>
      </c>
      <c r="M65" s="127" t="s">
        <v>1143</v>
      </c>
      <c r="N65" s="25" t="s">
        <v>636</v>
      </c>
      <c r="O65" s="17">
        <v>23276</v>
      </c>
      <c r="P65" s="17">
        <f t="shared" si="5"/>
        <v>2</v>
      </c>
      <c r="Q65" s="195">
        <v>11638</v>
      </c>
    </row>
    <row r="66" spans="3:17" x14ac:dyDescent="0.25">
      <c r="C66" s="127" t="s">
        <v>1147</v>
      </c>
      <c r="D66" s="25" t="s">
        <v>262</v>
      </c>
      <c r="E66" s="17">
        <v>31795</v>
      </c>
      <c r="F66" s="17">
        <f t="shared" si="6"/>
        <v>8</v>
      </c>
      <c r="G66" s="172">
        <v>3974.375</v>
      </c>
      <c r="M66" s="127" t="s">
        <v>1149</v>
      </c>
      <c r="N66" s="25" t="s">
        <v>1113</v>
      </c>
      <c r="O66" s="17">
        <v>11602</v>
      </c>
      <c r="P66" s="17">
        <f t="shared" si="5"/>
        <v>1</v>
      </c>
      <c r="Q66" s="19">
        <v>11602</v>
      </c>
    </row>
    <row r="67" spans="3:17" x14ac:dyDescent="0.25">
      <c r="C67" s="127" t="s">
        <v>1152</v>
      </c>
      <c r="D67" s="25" t="s">
        <v>39</v>
      </c>
      <c r="E67" s="17">
        <v>402751</v>
      </c>
      <c r="F67" s="17">
        <f t="shared" si="6"/>
        <v>100.99999999999991</v>
      </c>
      <c r="G67" s="26">
        <v>3987.63366336634</v>
      </c>
      <c r="M67" s="127" t="s">
        <v>1141</v>
      </c>
      <c r="N67" s="29" t="s">
        <v>939</v>
      </c>
      <c r="O67" s="17">
        <v>11571</v>
      </c>
      <c r="P67" s="17">
        <f t="shared" si="5"/>
        <v>1</v>
      </c>
      <c r="Q67" s="20">
        <v>11571</v>
      </c>
    </row>
    <row r="68" spans="3:17" x14ac:dyDescent="0.25">
      <c r="C68" s="127" t="s">
        <v>1161</v>
      </c>
      <c r="D68" s="294" t="s">
        <v>456</v>
      </c>
      <c r="E68" s="235">
        <v>15995</v>
      </c>
      <c r="F68" s="17">
        <f t="shared" si="6"/>
        <v>4</v>
      </c>
      <c r="G68" s="293">
        <v>3998.75</v>
      </c>
      <c r="M68" s="127" t="s">
        <v>1152</v>
      </c>
      <c r="N68" s="25" t="s">
        <v>95</v>
      </c>
      <c r="O68" s="17">
        <v>11568</v>
      </c>
      <c r="P68" s="17">
        <f t="shared" si="5"/>
        <v>1</v>
      </c>
      <c r="Q68" s="19">
        <v>11568</v>
      </c>
    </row>
    <row r="69" spans="3:17" x14ac:dyDescent="0.25">
      <c r="C69"/>
      <c r="D69"/>
      <c r="E69"/>
      <c r="F69"/>
      <c r="G69" s="196"/>
      <c r="M69" s="127" t="s">
        <v>1142</v>
      </c>
      <c r="N69" s="25" t="s">
        <v>509</v>
      </c>
      <c r="O69" s="17">
        <v>46158</v>
      </c>
      <c r="P69" s="17">
        <f t="shared" si="5"/>
        <v>4</v>
      </c>
      <c r="Q69" s="19">
        <v>11539.5</v>
      </c>
    </row>
    <row r="70" spans="3:17" x14ac:dyDescent="0.25">
      <c r="C70"/>
      <c r="D70"/>
      <c r="E70"/>
      <c r="F70"/>
      <c r="G70" s="196"/>
      <c r="M70" s="127" t="s">
        <v>1152</v>
      </c>
      <c r="N70" s="25" t="s">
        <v>96</v>
      </c>
      <c r="O70" s="17">
        <v>23071</v>
      </c>
      <c r="P70" s="17">
        <f t="shared" ref="P70:P101" si="7">SUM(O70/Q70)</f>
        <v>2</v>
      </c>
      <c r="Q70" s="19">
        <v>11535.5</v>
      </c>
    </row>
    <row r="71" spans="3:17" x14ac:dyDescent="0.25">
      <c r="C71"/>
      <c r="D71"/>
      <c r="E71"/>
      <c r="F71"/>
      <c r="G71" s="196"/>
      <c r="M71" s="127" t="s">
        <v>1165</v>
      </c>
      <c r="N71" s="25" t="s">
        <v>1025</v>
      </c>
      <c r="O71" s="17">
        <v>22996</v>
      </c>
      <c r="P71" s="17">
        <f t="shared" si="7"/>
        <v>2</v>
      </c>
      <c r="Q71" s="20">
        <v>11498</v>
      </c>
    </row>
    <row r="72" spans="3:17" x14ac:dyDescent="0.25">
      <c r="C72"/>
      <c r="D72"/>
      <c r="E72"/>
      <c r="F72"/>
      <c r="G72" s="196"/>
      <c r="M72" s="127" t="s">
        <v>1152</v>
      </c>
      <c r="N72" s="25" t="s">
        <v>98</v>
      </c>
      <c r="O72" s="17">
        <v>11495</v>
      </c>
      <c r="P72" s="17">
        <f t="shared" si="7"/>
        <v>1</v>
      </c>
      <c r="Q72" s="19">
        <v>11495</v>
      </c>
    </row>
    <row r="73" spans="3:17" x14ac:dyDescent="0.25">
      <c r="C73"/>
      <c r="D73"/>
      <c r="E73"/>
      <c r="F73"/>
      <c r="G73" s="196"/>
      <c r="M73" s="127" t="s">
        <v>1149</v>
      </c>
      <c r="N73" s="25" t="s">
        <v>1114</v>
      </c>
      <c r="O73" s="17">
        <v>11474</v>
      </c>
      <c r="P73" s="17">
        <f t="shared" si="7"/>
        <v>1</v>
      </c>
      <c r="Q73" s="19">
        <v>11474</v>
      </c>
    </row>
    <row r="74" spans="3:17" x14ac:dyDescent="0.25">
      <c r="M74" s="127" t="s">
        <v>1141</v>
      </c>
      <c r="N74" s="29" t="s">
        <v>942</v>
      </c>
      <c r="O74" s="17">
        <v>11458</v>
      </c>
      <c r="P74" s="17">
        <f t="shared" si="7"/>
        <v>1</v>
      </c>
      <c r="Q74" s="20">
        <v>11458</v>
      </c>
    </row>
    <row r="75" spans="3:17" x14ac:dyDescent="0.25">
      <c r="M75" s="127" t="s">
        <v>1142</v>
      </c>
      <c r="N75" s="25" t="s">
        <v>498</v>
      </c>
      <c r="O75" s="17">
        <v>11453</v>
      </c>
      <c r="P75" s="17">
        <f t="shared" si="7"/>
        <v>1</v>
      </c>
      <c r="Q75" s="19">
        <v>11453</v>
      </c>
    </row>
    <row r="76" spans="3:17" x14ac:dyDescent="0.25">
      <c r="M76" s="127" t="s">
        <v>1328</v>
      </c>
      <c r="N76" s="290" t="s">
        <v>1296</v>
      </c>
      <c r="O76" s="270">
        <v>11440</v>
      </c>
      <c r="P76" s="17">
        <f t="shared" si="7"/>
        <v>1</v>
      </c>
      <c r="Q76" s="19">
        <v>11440</v>
      </c>
    </row>
    <row r="77" spans="3:17" x14ac:dyDescent="0.25">
      <c r="M77" s="127" t="s">
        <v>1165</v>
      </c>
      <c r="N77" s="25" t="s">
        <v>1027</v>
      </c>
      <c r="O77" s="17">
        <v>34125</v>
      </c>
      <c r="P77" s="17">
        <f t="shared" si="7"/>
        <v>3</v>
      </c>
      <c r="Q77" s="20">
        <v>11375</v>
      </c>
    </row>
    <row r="78" spans="3:17" x14ac:dyDescent="0.25">
      <c r="M78" s="127" t="s">
        <v>1150</v>
      </c>
      <c r="N78" s="25" t="s">
        <v>389</v>
      </c>
      <c r="O78" s="17">
        <v>22705</v>
      </c>
      <c r="P78" s="17">
        <f t="shared" si="7"/>
        <v>2</v>
      </c>
      <c r="Q78" s="19">
        <v>11352.5</v>
      </c>
    </row>
    <row r="79" spans="3:17" x14ac:dyDescent="0.25">
      <c r="M79" s="127" t="s">
        <v>1145</v>
      </c>
      <c r="N79" s="29" t="s">
        <v>876</v>
      </c>
      <c r="O79" s="17">
        <v>45168</v>
      </c>
      <c r="P79" s="17">
        <f t="shared" si="7"/>
        <v>4</v>
      </c>
      <c r="Q79" s="193">
        <v>11292</v>
      </c>
    </row>
    <row r="80" spans="3:17" x14ac:dyDescent="0.25">
      <c r="M80" s="127" t="s">
        <v>1142</v>
      </c>
      <c r="N80" s="25" t="s">
        <v>501</v>
      </c>
      <c r="O80" s="17">
        <v>56401</v>
      </c>
      <c r="P80" s="17">
        <f t="shared" si="7"/>
        <v>5</v>
      </c>
      <c r="Q80" s="19">
        <v>11280.2</v>
      </c>
    </row>
    <row r="81" spans="13:17" x14ac:dyDescent="0.25">
      <c r="M81" s="127" t="s">
        <v>1149</v>
      </c>
      <c r="N81" s="25" t="s">
        <v>1116</v>
      </c>
      <c r="O81" s="17">
        <v>11171</v>
      </c>
      <c r="P81" s="17">
        <f t="shared" si="7"/>
        <v>1</v>
      </c>
      <c r="Q81" s="19">
        <v>11171</v>
      </c>
    </row>
    <row r="82" spans="13:17" x14ac:dyDescent="0.25">
      <c r="M82" s="127" t="s">
        <v>1143</v>
      </c>
      <c r="N82" s="25" t="s">
        <v>625</v>
      </c>
      <c r="O82" s="17">
        <v>155928</v>
      </c>
      <c r="P82" s="17">
        <f t="shared" si="7"/>
        <v>13.99999999999998</v>
      </c>
      <c r="Q82" s="19">
        <v>11137.714285714301</v>
      </c>
    </row>
    <row r="83" spans="13:17" x14ac:dyDescent="0.25">
      <c r="M83" s="127" t="s">
        <v>1328</v>
      </c>
      <c r="N83" s="291" t="s">
        <v>1310</v>
      </c>
      <c r="O83" s="270">
        <v>11125</v>
      </c>
      <c r="P83" s="17">
        <f t="shared" si="7"/>
        <v>1</v>
      </c>
      <c r="Q83" s="19">
        <v>11125</v>
      </c>
    </row>
    <row r="84" spans="13:17" x14ac:dyDescent="0.25">
      <c r="M84" s="127" t="s">
        <v>1150</v>
      </c>
      <c r="N84" s="25" t="s">
        <v>402</v>
      </c>
      <c r="O84" s="17">
        <v>11068</v>
      </c>
      <c r="P84" s="17">
        <f t="shared" si="7"/>
        <v>1</v>
      </c>
      <c r="Q84" s="19">
        <v>11068</v>
      </c>
    </row>
    <row r="85" spans="13:17" x14ac:dyDescent="0.25">
      <c r="M85" s="127" t="s">
        <v>1141</v>
      </c>
      <c r="N85" s="29" t="s">
        <v>944</v>
      </c>
      <c r="O85" s="17">
        <v>22082</v>
      </c>
      <c r="P85" s="17">
        <f t="shared" si="7"/>
        <v>2</v>
      </c>
      <c r="Q85" s="20">
        <v>11041</v>
      </c>
    </row>
    <row r="86" spans="13:17" x14ac:dyDescent="0.25">
      <c r="M86" s="127" t="s">
        <v>1140</v>
      </c>
      <c r="N86" s="29" t="s">
        <v>764</v>
      </c>
      <c r="O86" s="17">
        <v>10924</v>
      </c>
      <c r="P86" s="17">
        <f t="shared" si="7"/>
        <v>1</v>
      </c>
      <c r="Q86" s="19">
        <v>10924</v>
      </c>
    </row>
    <row r="87" spans="13:17" x14ac:dyDescent="0.25">
      <c r="M87" s="127" t="s">
        <v>1140</v>
      </c>
      <c r="N87" s="29" t="s">
        <v>737</v>
      </c>
      <c r="O87" s="17">
        <v>10835</v>
      </c>
      <c r="P87" s="17">
        <f t="shared" si="7"/>
        <v>1</v>
      </c>
      <c r="Q87" s="19">
        <v>10835</v>
      </c>
    </row>
    <row r="88" spans="13:17" x14ac:dyDescent="0.25">
      <c r="M88" s="127" t="s">
        <v>1147</v>
      </c>
      <c r="N88" s="25" t="s">
        <v>270</v>
      </c>
      <c r="O88" s="17">
        <v>32156</v>
      </c>
      <c r="P88" s="17">
        <f t="shared" si="7"/>
        <v>2.9999999999999907</v>
      </c>
      <c r="Q88" s="20">
        <v>10718.666666666701</v>
      </c>
    </row>
    <row r="89" spans="13:17" x14ac:dyDescent="0.25">
      <c r="M89" s="127" t="s">
        <v>1147</v>
      </c>
      <c r="N89" s="25" t="s">
        <v>264</v>
      </c>
      <c r="O89" s="17">
        <v>10714</v>
      </c>
      <c r="P89" s="17">
        <f t="shared" si="7"/>
        <v>1</v>
      </c>
      <c r="Q89" s="20">
        <v>10714</v>
      </c>
    </row>
    <row r="90" spans="13:17" x14ac:dyDescent="0.25">
      <c r="M90" s="127" t="s">
        <v>1143</v>
      </c>
      <c r="N90" s="25" t="s">
        <v>639</v>
      </c>
      <c r="O90" s="17">
        <v>53425</v>
      </c>
      <c r="P90" s="17">
        <f t="shared" si="7"/>
        <v>5</v>
      </c>
      <c r="Q90" s="19">
        <v>10685</v>
      </c>
    </row>
    <row r="91" spans="13:17" x14ac:dyDescent="0.25">
      <c r="M91" s="127" t="s">
        <v>1143</v>
      </c>
      <c r="N91" s="25" t="s">
        <v>626</v>
      </c>
      <c r="O91" s="17">
        <v>287909</v>
      </c>
      <c r="P91" s="17">
        <f t="shared" si="7"/>
        <v>26.999999999999993</v>
      </c>
      <c r="Q91" s="19">
        <v>10663.296296296299</v>
      </c>
    </row>
    <row r="92" spans="13:17" x14ac:dyDescent="0.25">
      <c r="M92" s="127" t="s">
        <v>1142</v>
      </c>
      <c r="N92" s="25" t="s">
        <v>111</v>
      </c>
      <c r="O92" s="17">
        <v>10658</v>
      </c>
      <c r="P92" s="17">
        <f t="shared" si="7"/>
        <v>1</v>
      </c>
      <c r="Q92" s="19">
        <v>10658</v>
      </c>
    </row>
    <row r="93" spans="13:17" x14ac:dyDescent="0.25">
      <c r="M93" s="127" t="s">
        <v>1141</v>
      </c>
      <c r="N93" s="29" t="s">
        <v>926</v>
      </c>
      <c r="O93" s="17">
        <v>423167</v>
      </c>
      <c r="P93" s="17">
        <f t="shared" si="7"/>
        <v>40</v>
      </c>
      <c r="Q93" s="20">
        <v>10579.174999999999</v>
      </c>
    </row>
    <row r="94" spans="13:17" x14ac:dyDescent="0.25">
      <c r="M94" s="127" t="s">
        <v>1147</v>
      </c>
      <c r="N94" s="25" t="s">
        <v>308</v>
      </c>
      <c r="O94" s="17">
        <v>10560</v>
      </c>
      <c r="P94" s="17">
        <f t="shared" si="7"/>
        <v>1</v>
      </c>
      <c r="Q94" s="20">
        <v>10560</v>
      </c>
    </row>
    <row r="95" spans="13:17" x14ac:dyDescent="0.25">
      <c r="M95" s="127" t="s">
        <v>1147</v>
      </c>
      <c r="N95" s="25" t="s">
        <v>218</v>
      </c>
      <c r="O95" s="17">
        <v>10541</v>
      </c>
      <c r="P95" s="17">
        <f t="shared" si="7"/>
        <v>1</v>
      </c>
      <c r="Q95" s="20">
        <v>10541</v>
      </c>
    </row>
    <row r="96" spans="13:17" x14ac:dyDescent="0.25">
      <c r="M96" s="127" t="s">
        <v>1143</v>
      </c>
      <c r="N96" s="25" t="s">
        <v>1182</v>
      </c>
      <c r="O96" s="17">
        <v>126125</v>
      </c>
      <c r="P96" s="17">
        <f t="shared" si="7"/>
        <v>11.999999999999961</v>
      </c>
      <c r="Q96" s="19">
        <v>10510.416666666701</v>
      </c>
    </row>
    <row r="97" spans="13:24" x14ac:dyDescent="0.25">
      <c r="M97" s="127" t="s">
        <v>1147</v>
      </c>
      <c r="N97" s="25" t="s">
        <v>252</v>
      </c>
      <c r="O97" s="17">
        <v>42000</v>
      </c>
      <c r="P97" s="17">
        <f t="shared" si="7"/>
        <v>4</v>
      </c>
      <c r="Q97" s="20">
        <v>10500</v>
      </c>
      <c r="X97" s="19" t="s">
        <v>38</v>
      </c>
    </row>
    <row r="98" spans="13:24" x14ac:dyDescent="0.25">
      <c r="M98" s="127" t="s">
        <v>1145</v>
      </c>
      <c r="N98" s="29" t="s">
        <v>1183</v>
      </c>
      <c r="O98" s="17">
        <v>167640</v>
      </c>
      <c r="P98" s="17">
        <f t="shared" si="7"/>
        <v>16</v>
      </c>
      <c r="Q98" s="193">
        <v>10477.5</v>
      </c>
      <c r="X98" s="19" t="s">
        <v>38</v>
      </c>
    </row>
    <row r="99" spans="13:24" x14ac:dyDescent="0.25">
      <c r="M99" s="127" t="s">
        <v>1145</v>
      </c>
      <c r="N99" s="29" t="s">
        <v>818</v>
      </c>
      <c r="O99" s="17">
        <v>62625</v>
      </c>
      <c r="P99" s="17">
        <f t="shared" si="7"/>
        <v>6</v>
      </c>
      <c r="Q99" s="193">
        <v>10437.5</v>
      </c>
      <c r="X99" s="19" t="s">
        <v>38</v>
      </c>
    </row>
    <row r="100" spans="13:24" x14ac:dyDescent="0.25">
      <c r="M100" s="127" t="s">
        <v>1142</v>
      </c>
      <c r="N100" s="25" t="s">
        <v>605</v>
      </c>
      <c r="O100" s="17">
        <v>10391</v>
      </c>
      <c r="P100" s="17">
        <f t="shared" si="7"/>
        <v>1</v>
      </c>
      <c r="Q100" s="19">
        <v>10391</v>
      </c>
    </row>
    <row r="101" spans="13:24" x14ac:dyDescent="0.25">
      <c r="M101" s="127" t="s">
        <v>1147</v>
      </c>
      <c r="N101" s="25" t="s">
        <v>320</v>
      </c>
      <c r="O101" s="17">
        <v>20761</v>
      </c>
      <c r="P101" s="17">
        <f t="shared" si="7"/>
        <v>2</v>
      </c>
      <c r="Q101" s="20">
        <v>10380.5</v>
      </c>
    </row>
    <row r="102" spans="13:24" x14ac:dyDescent="0.25">
      <c r="M102" s="127" t="s">
        <v>1147</v>
      </c>
      <c r="N102" s="25" t="s">
        <v>278</v>
      </c>
      <c r="O102" s="17">
        <v>20706</v>
      </c>
      <c r="P102" s="17">
        <f t="shared" ref="P102:P107" si="8">SUM(O102/Q102)</f>
        <v>2</v>
      </c>
      <c r="Q102" s="20">
        <v>10353</v>
      </c>
    </row>
    <row r="103" spans="13:24" x14ac:dyDescent="0.25">
      <c r="M103" s="127" t="s">
        <v>1149</v>
      </c>
      <c r="N103" s="25" t="s">
        <v>1089</v>
      </c>
      <c r="O103" s="17">
        <v>31025</v>
      </c>
      <c r="P103" s="17">
        <f t="shared" si="8"/>
        <v>2.9999999999999902</v>
      </c>
      <c r="Q103" s="19">
        <v>10341.666666666701</v>
      </c>
    </row>
    <row r="104" spans="13:24" x14ac:dyDescent="0.25">
      <c r="M104" s="127" t="s">
        <v>1140</v>
      </c>
      <c r="N104" s="29" t="s">
        <v>766</v>
      </c>
      <c r="O104" s="17">
        <v>20405</v>
      </c>
      <c r="P104" s="17">
        <f t="shared" si="8"/>
        <v>2</v>
      </c>
      <c r="Q104" s="19">
        <v>10202.5</v>
      </c>
    </row>
    <row r="105" spans="13:24" x14ac:dyDescent="0.25">
      <c r="M105" s="127" t="s">
        <v>1328</v>
      </c>
      <c r="N105" s="290" t="s">
        <v>1245</v>
      </c>
      <c r="O105" s="270">
        <v>60736</v>
      </c>
      <c r="P105" s="17">
        <f t="shared" si="8"/>
        <v>6</v>
      </c>
      <c r="Q105" s="19">
        <v>10122.666666666666</v>
      </c>
    </row>
    <row r="106" spans="13:24" x14ac:dyDescent="0.25">
      <c r="M106" s="127" t="s">
        <v>1328</v>
      </c>
      <c r="N106" s="290" t="s">
        <v>1246</v>
      </c>
      <c r="O106" s="270">
        <v>50568</v>
      </c>
      <c r="P106" s="17">
        <f t="shared" si="8"/>
        <v>5</v>
      </c>
      <c r="Q106" s="19">
        <v>10113.6</v>
      </c>
    </row>
    <row r="107" spans="13:24" x14ac:dyDescent="0.25">
      <c r="M107" s="127" t="s">
        <v>1142</v>
      </c>
      <c r="N107" s="25" t="s">
        <v>483</v>
      </c>
      <c r="O107" s="17">
        <v>10005</v>
      </c>
      <c r="P107" s="17">
        <f t="shared" si="8"/>
        <v>1</v>
      </c>
      <c r="Q107" s="19">
        <v>10005</v>
      </c>
    </row>
    <row r="108" spans="13:24" x14ac:dyDescent="0.25">
      <c r="M108"/>
      <c r="N108"/>
      <c r="O108"/>
      <c r="P108"/>
      <c r="Q108"/>
    </row>
    <row r="109" spans="13:24" x14ac:dyDescent="0.25">
      <c r="M109"/>
      <c r="N109"/>
      <c r="O109"/>
      <c r="P109"/>
      <c r="Q109"/>
    </row>
    <row r="110" spans="13:24" x14ac:dyDescent="0.25">
      <c r="M110"/>
      <c r="N110"/>
      <c r="O110"/>
      <c r="P110"/>
      <c r="Q110"/>
    </row>
    <row r="111" spans="13:24" x14ac:dyDescent="0.25">
      <c r="M111"/>
      <c r="N111"/>
      <c r="O111"/>
      <c r="P111"/>
      <c r="Q111"/>
    </row>
    <row r="112" spans="13:24" x14ac:dyDescent="0.25">
      <c r="M112"/>
      <c r="N112"/>
      <c r="O112"/>
      <c r="P112"/>
      <c r="Q112"/>
    </row>
    <row r="113" spans="13:17" x14ac:dyDescent="0.25">
      <c r="M113"/>
      <c r="N113"/>
      <c r="O113"/>
      <c r="P113"/>
      <c r="Q113"/>
    </row>
    <row r="114" spans="13:17" x14ac:dyDescent="0.25">
      <c r="M114"/>
      <c r="N114"/>
      <c r="O114"/>
      <c r="P114"/>
      <c r="Q114"/>
    </row>
    <row r="115" spans="13:17" x14ac:dyDescent="0.25">
      <c r="M115"/>
      <c r="N115"/>
      <c r="O115"/>
      <c r="P115"/>
      <c r="Q115"/>
    </row>
  </sheetData>
  <sortState xmlns:xlrd2="http://schemas.microsoft.com/office/spreadsheetml/2017/richdata2" ref="M6:Q107">
    <sortCondition descending="1" ref="Q18:Q107"/>
  </sortState>
  <phoneticPr fontId="5"/>
  <conditionalFormatting sqref="Q1:Q1048576">
    <cfRule type="cellIs" dxfId="3" priority="1" operator="greaterThanOrEqual">
      <formula>20000</formula>
    </cfRule>
    <cfRule type="cellIs" dxfId="2" priority="2" stopIfTrue="1" operator="greaterThanOrEqual">
      <formula>15000</formula>
    </cfRule>
  </conditionalFormatting>
  <conditionalFormatting sqref="G1:G1048576">
    <cfRule type="cellIs" dxfId="1" priority="3" operator="lessThanOrEqual">
      <formula>2000</formula>
    </cfRule>
    <cfRule type="cellIs" dxfId="0" priority="4" stopIfTrue="1" operator="lessThanOrEqual">
      <formula>3000</formula>
    </cfRule>
  </conditionalFormatting>
  <pageMargins left="0" right="0" top="0.39370078740157477" bottom="0.39370078740157477" header="0" footer="0"/>
  <headerFooter>
    <oddHeader>&amp;C&amp;A</oddHeader>
    <oddFooter>&amp;Cページ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workbookViewId="0"/>
  </sheetViews>
  <sheetFormatPr defaultRowHeight="13.8" x14ac:dyDescent="0.25"/>
  <cols>
    <col min="1" max="7" width="10.69921875" customWidth="1"/>
  </cols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7" x14ac:dyDescent="0.25">
      <c r="A2" t="s">
        <v>5</v>
      </c>
      <c r="B2">
        <v>14</v>
      </c>
      <c r="C2">
        <v>20</v>
      </c>
      <c r="D2">
        <v>3</v>
      </c>
      <c r="E2">
        <v>4</v>
      </c>
      <c r="F2">
        <v>6</v>
      </c>
      <c r="G2">
        <f t="shared" ref="G2:G12" si="0">SUM(B2:F2)</f>
        <v>47</v>
      </c>
    </row>
    <row r="3" spans="1:7" x14ac:dyDescent="0.25">
      <c r="A3" t="s">
        <v>6</v>
      </c>
      <c r="B3">
        <v>17</v>
      </c>
      <c r="C3">
        <v>7</v>
      </c>
      <c r="D3">
        <v>3</v>
      </c>
      <c r="E3">
        <v>1</v>
      </c>
      <c r="F3">
        <v>3</v>
      </c>
      <c r="G3">
        <f t="shared" si="0"/>
        <v>31</v>
      </c>
    </row>
    <row r="4" spans="1:7" x14ac:dyDescent="0.25">
      <c r="A4" t="s">
        <v>7</v>
      </c>
      <c r="B4">
        <v>17</v>
      </c>
      <c r="C4">
        <v>7</v>
      </c>
      <c r="D4">
        <v>3</v>
      </c>
      <c r="F4">
        <v>1</v>
      </c>
      <c r="G4">
        <f t="shared" si="0"/>
        <v>28</v>
      </c>
    </row>
    <row r="5" spans="1:7" x14ac:dyDescent="0.25">
      <c r="A5" t="s">
        <v>8</v>
      </c>
      <c r="B5">
        <v>11</v>
      </c>
      <c r="C5">
        <v>5</v>
      </c>
      <c r="D5">
        <v>3</v>
      </c>
      <c r="E5">
        <v>3</v>
      </c>
      <c r="G5">
        <f t="shared" si="0"/>
        <v>22</v>
      </c>
    </row>
    <row r="6" spans="1:7" x14ac:dyDescent="0.25">
      <c r="A6" t="s">
        <v>9</v>
      </c>
      <c r="B6">
        <v>10</v>
      </c>
      <c r="C6">
        <v>6</v>
      </c>
      <c r="D6">
        <v>2</v>
      </c>
      <c r="E6">
        <v>2</v>
      </c>
      <c r="F6">
        <v>3</v>
      </c>
      <c r="G6">
        <f t="shared" si="0"/>
        <v>23</v>
      </c>
    </row>
    <row r="7" spans="1:7" x14ac:dyDescent="0.25">
      <c r="A7" t="s">
        <v>10</v>
      </c>
      <c r="B7">
        <v>5</v>
      </c>
      <c r="C7">
        <v>3</v>
      </c>
      <c r="D7">
        <v>1</v>
      </c>
      <c r="E7">
        <v>3</v>
      </c>
      <c r="G7">
        <f t="shared" si="0"/>
        <v>12</v>
      </c>
    </row>
    <row r="8" spans="1:7" x14ac:dyDescent="0.25">
      <c r="A8" t="s">
        <v>11</v>
      </c>
      <c r="B8">
        <v>15</v>
      </c>
      <c r="C8">
        <v>9</v>
      </c>
      <c r="D8">
        <v>2</v>
      </c>
      <c r="F8">
        <v>2</v>
      </c>
      <c r="G8">
        <f t="shared" si="0"/>
        <v>28</v>
      </c>
    </row>
    <row r="9" spans="1:7" x14ac:dyDescent="0.25">
      <c r="A9" t="s">
        <v>12</v>
      </c>
      <c r="B9">
        <v>7</v>
      </c>
      <c r="C9">
        <v>1</v>
      </c>
      <c r="D9">
        <v>2</v>
      </c>
      <c r="E9">
        <v>2</v>
      </c>
      <c r="F9">
        <v>1</v>
      </c>
      <c r="G9">
        <f t="shared" si="0"/>
        <v>13</v>
      </c>
    </row>
    <row r="10" spans="1:7" x14ac:dyDescent="0.25">
      <c r="A10" t="s">
        <v>13</v>
      </c>
      <c r="B10">
        <v>6</v>
      </c>
      <c r="C10">
        <v>5</v>
      </c>
      <c r="D10">
        <v>3</v>
      </c>
      <c r="G10">
        <f t="shared" si="0"/>
        <v>14</v>
      </c>
    </row>
    <row r="11" spans="1:7" x14ac:dyDescent="0.25">
      <c r="A11" t="s">
        <v>14</v>
      </c>
      <c r="B11">
        <v>7</v>
      </c>
      <c r="C11">
        <v>3</v>
      </c>
      <c r="D11">
        <v>4</v>
      </c>
      <c r="G11">
        <f t="shared" si="0"/>
        <v>14</v>
      </c>
    </row>
    <row r="12" spans="1:7" x14ac:dyDescent="0.25">
      <c r="A12" t="s">
        <v>15</v>
      </c>
      <c r="B12">
        <f>SUM(B2:B11)</f>
        <v>109</v>
      </c>
      <c r="C12">
        <f>SUM(C2:C11)</f>
        <v>66</v>
      </c>
      <c r="D12">
        <f>SUM(D2:D11)</f>
        <v>26</v>
      </c>
      <c r="E12">
        <f>SUM(E2:E11)</f>
        <v>15</v>
      </c>
      <c r="F12">
        <f>SUM(F2:F11)</f>
        <v>16</v>
      </c>
      <c r="G12">
        <f t="shared" si="0"/>
        <v>232</v>
      </c>
    </row>
    <row r="14" spans="1:7" x14ac:dyDescent="0.25">
      <c r="A14" t="s">
        <v>16</v>
      </c>
      <c r="B14">
        <v>49</v>
      </c>
      <c r="F14">
        <v>0</v>
      </c>
    </row>
    <row r="15" spans="1:7" x14ac:dyDescent="0.25">
      <c r="A15" t="s">
        <v>17</v>
      </c>
      <c r="F15">
        <v>1</v>
      </c>
    </row>
  </sheetData>
  <phoneticPr fontId="5"/>
  <pageMargins left="0" right="0" top="0.39370078740157477" bottom="0.39370078740157477" header="0" footer="0"/>
  <headerFooter>
    <oddHeader>&amp;C&amp;A</oddHeader>
    <oddFooter>&amp;Cページ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141"/>
  <sheetViews>
    <sheetView zoomScale="85" zoomScaleNormal="85" workbookViewId="0">
      <pane xSplit="3" ySplit="2" topLeftCell="AJ3" activePane="bottomRight" state="frozen"/>
      <selection pane="topRight" activeCell="C1" sqref="C1"/>
      <selection pane="bottomLeft" activeCell="A3" sqref="A3"/>
      <selection pane="bottomRight" activeCell="AX14" sqref="AX14"/>
    </sheetView>
  </sheetViews>
  <sheetFormatPr defaultRowHeight="15" x14ac:dyDescent="0.25"/>
  <cols>
    <col min="1" max="1" width="3" style="229" customWidth="1"/>
    <col min="2" max="2" width="12.796875" style="227" customWidth="1"/>
    <col min="3" max="3" width="16.3984375" style="29" customWidth="1"/>
    <col min="4" max="4" width="12.8984375" style="16" customWidth="1"/>
    <col min="5" max="5" width="15.296875" style="199" customWidth="1"/>
    <col min="6" max="6" width="12.69921875" style="14" customWidth="1"/>
    <col min="7" max="7" width="10.69921875" style="11" customWidth="1"/>
    <col min="8" max="8" width="10.69921875" style="12" customWidth="1"/>
    <col min="9" max="9" width="10.69921875" style="13" customWidth="1"/>
    <col min="10" max="10" width="15.296875" style="27" customWidth="1"/>
    <col min="11" max="11" width="10.69921875" style="15" customWidth="1"/>
    <col min="12" max="12" width="12.8984375" style="8" customWidth="1"/>
    <col min="13" max="13" width="15.5" style="17" customWidth="1"/>
    <col min="14" max="14" width="13.09765625" style="18" customWidth="1"/>
    <col min="15" max="16" width="10.69921875" style="17" customWidth="1"/>
    <col min="17" max="17" width="2.5" style="17" customWidth="1"/>
    <col min="18" max="18" width="10.69921875" style="17" customWidth="1"/>
    <col min="19" max="19" width="13.69921875" style="19" customWidth="1"/>
    <col min="20" max="20" width="2.5" style="17" customWidth="1"/>
    <col min="21" max="22" width="10.69921875" style="17" customWidth="1"/>
    <col min="23" max="25" width="2.5" style="17" customWidth="1"/>
    <col min="26" max="26" width="10.69921875" style="9" customWidth="1"/>
    <col min="27" max="28" width="10.69921875" style="17" customWidth="1"/>
    <col min="29" max="29" width="10.69921875" style="208" customWidth="1"/>
    <col min="30" max="32" width="10.69921875" style="17" customWidth="1"/>
    <col min="33" max="33" width="10.69921875" style="34" customWidth="1"/>
    <col min="34" max="34" width="10.69921875" style="209" customWidth="1"/>
    <col min="35" max="35" width="10.69921875" style="17" customWidth="1"/>
    <col min="36" max="36" width="2.8984375" style="17" customWidth="1"/>
    <col min="37" max="37" width="4.09765625" style="71" customWidth="1"/>
    <col min="38" max="47" width="2.8984375" style="17" customWidth="1"/>
    <col min="48" max="48" width="4.19921875" style="71" customWidth="1"/>
    <col min="49" max="1022" width="10.69921875" style="17" customWidth="1"/>
  </cols>
  <sheetData>
    <row r="1" spans="1:1022" s="2" customFormat="1" ht="73.2" customHeight="1" x14ac:dyDescent="0.25">
      <c r="A1" s="305" t="s">
        <v>1054</v>
      </c>
      <c r="B1" s="306"/>
      <c r="C1" s="307"/>
      <c r="E1" s="197"/>
      <c r="F1" s="3"/>
      <c r="J1" s="3"/>
      <c r="N1" s="3"/>
      <c r="S1" s="4"/>
      <c r="U1" s="2" t="s">
        <v>18</v>
      </c>
      <c r="Z1" s="2" t="s">
        <v>19</v>
      </c>
      <c r="AH1" s="209"/>
      <c r="AK1" s="1"/>
      <c r="AV1" s="1"/>
    </row>
    <row r="2" spans="1:1022" x14ac:dyDescent="0.25">
      <c r="A2" s="228" t="s">
        <v>1210</v>
      </c>
      <c r="B2" s="205" t="s">
        <v>20</v>
      </c>
      <c r="C2" s="225" t="s">
        <v>21</v>
      </c>
      <c r="D2" s="220" t="s">
        <v>22</v>
      </c>
      <c r="E2" s="198" t="s">
        <v>23</v>
      </c>
      <c r="F2" s="10" t="s">
        <v>24</v>
      </c>
      <c r="G2" s="11" t="s">
        <v>25</v>
      </c>
      <c r="H2" s="261" t="s">
        <v>26</v>
      </c>
      <c r="I2" s="13" t="s">
        <v>27</v>
      </c>
      <c r="J2" s="14" t="s">
        <v>28</v>
      </c>
      <c r="K2" s="15" t="s">
        <v>3</v>
      </c>
      <c r="L2" s="16" t="s">
        <v>29</v>
      </c>
      <c r="M2" s="218" t="s">
        <v>1209</v>
      </c>
      <c r="N2" s="18" t="s">
        <v>2</v>
      </c>
      <c r="P2" s="17" t="s">
        <v>31</v>
      </c>
      <c r="R2" s="17" t="s">
        <v>32</v>
      </c>
      <c r="S2" s="19" t="s">
        <v>33</v>
      </c>
      <c r="U2" s="17" t="s">
        <v>34</v>
      </c>
      <c r="V2" s="17" t="s">
        <v>35</v>
      </c>
      <c r="Z2" s="198" t="s">
        <v>36</v>
      </c>
      <c r="AA2" s="264" t="s">
        <v>1219</v>
      </c>
      <c r="AC2" s="209"/>
      <c r="AD2" s="209"/>
      <c r="AE2" s="209"/>
      <c r="AI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</row>
    <row r="3" spans="1:1022" x14ac:dyDescent="0.25">
      <c r="B3" s="226"/>
      <c r="C3" s="223" t="s">
        <v>1206</v>
      </c>
      <c r="D3" s="220">
        <f t="shared" ref="D3:K3" si="0">SUM(D7:D106)</f>
        <v>121</v>
      </c>
      <c r="E3" s="198">
        <f t="shared" si="0"/>
        <v>109</v>
      </c>
      <c r="F3" s="10">
        <f t="shared" si="0"/>
        <v>64</v>
      </c>
      <c r="G3" s="11">
        <f t="shared" si="0"/>
        <v>58</v>
      </c>
      <c r="H3" s="261">
        <f t="shared" si="0"/>
        <v>36</v>
      </c>
      <c r="I3" s="13">
        <f t="shared" si="0"/>
        <v>13</v>
      </c>
      <c r="J3" s="14">
        <f t="shared" si="0"/>
        <v>12</v>
      </c>
      <c r="K3" s="15">
        <f t="shared" si="0"/>
        <v>9</v>
      </c>
      <c r="L3" s="16">
        <v>7</v>
      </c>
      <c r="M3" s="17">
        <f>SUM(M7:M106)</f>
        <v>7</v>
      </c>
      <c r="N3" s="18">
        <f>SUM(N7:N106)</f>
        <v>2</v>
      </c>
      <c r="O3"/>
      <c r="P3" s="17">
        <f t="shared" ref="P3:P36" si="1">SUM(D3:N3)</f>
        <v>438</v>
      </c>
      <c r="Q3" s="22"/>
      <c r="R3" s="17">
        <f>SUM(R7:R106)</f>
        <v>2109744</v>
      </c>
      <c r="S3" s="19">
        <f>IF(P3=0,0,SUM(R3/P3))</f>
        <v>4816.767123287671</v>
      </c>
      <c r="Z3" s="198">
        <f>SUM(Z7:Z106)</f>
        <v>36</v>
      </c>
      <c r="AA3" s="198">
        <f>SUM(AA7:AA106)</f>
        <v>0</v>
      </c>
      <c r="AC3" s="209"/>
      <c r="AD3" s="117" t="str">
        <f>IF($P3=1,INDEX($D$2:$N$2,MATCH(LARGE($D3:$N3,1),$D3:N3,0)),IF($P3=0,"店舗無し",IF(LARGE($D3:$N3,1)=LARGE($D3:$N3,2),"同率複数",INDEX($D$2:$N$2,MATCH(LARGE($D3:$N3,1),$D3:N3,0)))))</f>
        <v>ゲンキー</v>
      </c>
      <c r="AE3" s="209"/>
      <c r="AI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</row>
    <row r="4" spans="1:1022" x14ac:dyDescent="0.25">
      <c r="B4" s="226"/>
      <c r="C4" s="223" t="s">
        <v>1207</v>
      </c>
      <c r="D4" s="220">
        <v>120</v>
      </c>
      <c r="E4" s="198">
        <v>106</v>
      </c>
      <c r="F4" s="10">
        <v>62</v>
      </c>
      <c r="G4" s="11">
        <v>56</v>
      </c>
      <c r="H4" s="261">
        <v>36</v>
      </c>
      <c r="I4" s="13">
        <v>12</v>
      </c>
      <c r="J4" s="14">
        <v>12</v>
      </c>
      <c r="K4" s="15">
        <v>9</v>
      </c>
      <c r="L4" s="16">
        <v>7</v>
      </c>
      <c r="M4" s="17">
        <v>7</v>
      </c>
      <c r="N4" s="18">
        <v>2</v>
      </c>
      <c r="O4"/>
      <c r="Q4" s="22"/>
      <c r="Z4" s="198"/>
      <c r="AC4" s="209"/>
      <c r="AD4" s="117" t="str">
        <f>IF($P4=1,INDEX($D$2:$N$2,MATCH(LARGE($D4:$N4,1),$D4:N4,0)),IF($P4=0,"店舗無し",IF(LARGE($D4:$N4,1)=LARGE($D4:$N4,2),"同率複数",INDEX($D$2:$N$2,MATCH(LARGE($D4:$N4,1),$D4:N4,0)))))</f>
        <v>店舗無し</v>
      </c>
      <c r="AE4" s="209"/>
      <c r="AI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</row>
    <row r="5" spans="1:1022" x14ac:dyDescent="0.25">
      <c r="B5" s="226"/>
      <c r="C5" s="223" t="s">
        <v>1208</v>
      </c>
      <c r="D5" s="221">
        <f>D3-D4</f>
        <v>1</v>
      </c>
      <c r="E5" s="211">
        <f t="shared" ref="E5:N5" si="2">E3-E4</f>
        <v>3</v>
      </c>
      <c r="F5" s="212">
        <f t="shared" si="2"/>
        <v>2</v>
      </c>
      <c r="G5" s="213">
        <f t="shared" si="2"/>
        <v>2</v>
      </c>
      <c r="H5" s="262">
        <f t="shared" si="2"/>
        <v>0</v>
      </c>
      <c r="I5" s="214">
        <f t="shared" si="2"/>
        <v>1</v>
      </c>
      <c r="J5" s="58">
        <f t="shared" si="2"/>
        <v>0</v>
      </c>
      <c r="K5" s="215">
        <f t="shared" si="2"/>
        <v>0</v>
      </c>
      <c r="L5" s="216">
        <f t="shared" si="2"/>
        <v>0</v>
      </c>
      <c r="M5" s="217">
        <f t="shared" si="2"/>
        <v>0</v>
      </c>
      <c r="N5" s="54">
        <f t="shared" si="2"/>
        <v>0</v>
      </c>
      <c r="O5"/>
      <c r="Q5" s="22"/>
      <c r="Z5" s="198"/>
      <c r="AC5" s="209"/>
      <c r="AD5" s="117" t="str">
        <f>IF($P5=1,INDEX($D$2:$N$2,MATCH(LARGE($D5:$N5,1),$D5:N5,0)),IF($P5=0,"店舗無し",IF(LARGE($D5:$N5,1)=LARGE($D5:$N5,2),"同率複数",INDEX($D$2:$N$2,MATCH(LARGE($D5:$N5,1),$D5:N5,0)))))</f>
        <v>店舗無し</v>
      </c>
      <c r="AE5" s="209"/>
      <c r="AI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</row>
    <row r="6" spans="1:1022" ht="15.6" customHeight="1" x14ac:dyDescent="0.25">
      <c r="B6" s="226"/>
      <c r="C6" s="224" t="s">
        <v>1218</v>
      </c>
      <c r="D6" s="220"/>
      <c r="E6" s="198"/>
      <c r="F6" s="10"/>
      <c r="H6" s="261"/>
      <c r="J6" s="14"/>
      <c r="L6" s="16"/>
      <c r="O6"/>
      <c r="P6" s="17">
        <f t="shared" si="1"/>
        <v>0</v>
      </c>
      <c r="Q6" s="22"/>
      <c r="R6" s="24"/>
      <c r="AC6" s="209"/>
      <c r="AD6" s="117" t="str">
        <f>IF($P6=1,INDEX($D$2:$N$2,MATCH(LARGE($D6:$N6,1),$D6:N6,0)),IF($P6=0,"店舗無し",IF(LARGE($D6:$N6,1)=LARGE($D6:$N6,2),"同率複数",INDEX($D$2:$N$2,MATCH(LARGE($D6:$N6,1),$D6:N6,0)))))</f>
        <v>店舗無し</v>
      </c>
      <c r="AE6" s="209"/>
      <c r="AF6" s="25" t="s">
        <v>37</v>
      </c>
      <c r="AG6" s="34">
        <v>6921</v>
      </c>
      <c r="AH6" s="210" t="s">
        <v>38</v>
      </c>
      <c r="AI6" s="2"/>
      <c r="AK6" s="318" t="str">
        <f>LEFT(D2,1)</f>
        <v>ゲ</v>
      </c>
      <c r="AL6" s="198" t="str">
        <f t="shared" ref="AL6:AU6" si="3">LEFT(E2,1)</f>
        <v>中</v>
      </c>
      <c r="AM6" s="10" t="str">
        <f t="shared" si="3"/>
        <v>ア</v>
      </c>
      <c r="AN6" s="11" t="str">
        <f t="shared" si="3"/>
        <v>ス</v>
      </c>
      <c r="AO6" s="261" t="str">
        <f t="shared" si="3"/>
        <v>富</v>
      </c>
      <c r="AP6" s="13" t="str">
        <f t="shared" si="3"/>
        <v>コ</v>
      </c>
      <c r="AQ6" s="14" t="str">
        <f t="shared" si="3"/>
        <v>マ</v>
      </c>
      <c r="AR6" s="15" t="str">
        <f t="shared" si="3"/>
        <v>コ</v>
      </c>
      <c r="AS6" s="16" t="str">
        <f t="shared" si="3"/>
        <v>ウ</v>
      </c>
      <c r="AT6" s="17" t="str">
        <f t="shared" si="3"/>
        <v>ス</v>
      </c>
      <c r="AU6" s="18" t="str">
        <f t="shared" si="3"/>
        <v>サ</v>
      </c>
      <c r="AV6" s="304" t="s">
        <v>1339</v>
      </c>
      <c r="AW6" s="2"/>
      <c r="AX6" s="287" t="s">
        <v>1340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</row>
    <row r="7" spans="1:1022" x14ac:dyDescent="0.25">
      <c r="A7" s="228" t="s">
        <v>1214</v>
      </c>
      <c r="B7" s="227" t="s">
        <v>39</v>
      </c>
      <c r="C7" s="222" t="s">
        <v>39</v>
      </c>
      <c r="D7" s="8">
        <v>13</v>
      </c>
      <c r="E7" s="198">
        <v>22</v>
      </c>
      <c r="F7" s="10">
        <v>19</v>
      </c>
      <c r="G7" s="11">
        <v>27</v>
      </c>
      <c r="H7" s="261">
        <v>10</v>
      </c>
      <c r="I7" s="13">
        <v>2</v>
      </c>
      <c r="J7" s="14">
        <v>2</v>
      </c>
      <c r="K7" s="15">
        <v>1</v>
      </c>
      <c r="L7" s="16">
        <v>4</v>
      </c>
      <c r="M7" s="17">
        <v>2</v>
      </c>
      <c r="N7" s="18">
        <v>1</v>
      </c>
      <c r="O7"/>
      <c r="P7" s="17">
        <f t="shared" si="1"/>
        <v>103</v>
      </c>
      <c r="Q7" s="17" t="s">
        <v>40</v>
      </c>
      <c r="R7" s="17">
        <v>402751</v>
      </c>
      <c r="S7" s="19">
        <f t="shared" ref="S7:S38" si="4">IF(P7=0,0,SUM(R7/P7))</f>
        <v>3910.2038834951454</v>
      </c>
      <c r="T7" s="17" t="s">
        <v>40</v>
      </c>
      <c r="U7" s="17">
        <v>295176</v>
      </c>
      <c r="V7" s="19">
        <f t="shared" ref="V7:V9" si="5">IF(P7=0,"★",IF(U7=0,"△",SUM(U7/P7)))</f>
        <v>2865.7864077669901</v>
      </c>
      <c r="W7" s="17" t="s">
        <v>40</v>
      </c>
      <c r="Z7" s="198">
        <v>7</v>
      </c>
      <c r="AC7" s="209"/>
      <c r="AD7" s="117" t="str">
        <f>IF($P7=1,INDEX($D$2:$N$2,MATCH(LARGE($D7:$N7,1),$D7:N7,0)),IF($P7=0,"店舗無し",IF(LARGE($D7:$N7,1)=LARGE($D7:$N7,2),"同率複数",INDEX($D$2:$N$2,MATCH(LARGE($D7:$N7,1),$D7:N7,0)))))</f>
        <v>スギHD</v>
      </c>
      <c r="AE7" s="209"/>
      <c r="AF7" s="25" t="s">
        <v>41</v>
      </c>
      <c r="AG7" s="34">
        <v>5834</v>
      </c>
      <c r="AH7" s="210" t="s">
        <v>38</v>
      </c>
      <c r="AI7" s="2"/>
      <c r="AJ7" s="264" t="s">
        <v>1346</v>
      </c>
      <c r="AK7" s="71">
        <f>SUMIF($A$7:$A$91,$AJ7,D$7:D$106)</f>
        <v>34</v>
      </c>
      <c r="AL7" s="71">
        <f t="shared" ref="AL7:AU7" si="6">SUMIF($A$7:$A$91,$AJ7,E$7:E$106)</f>
        <v>34</v>
      </c>
      <c r="AM7" s="71">
        <f t="shared" si="6"/>
        <v>33</v>
      </c>
      <c r="AN7" s="71">
        <f t="shared" si="6"/>
        <v>36</v>
      </c>
      <c r="AO7" s="71">
        <f t="shared" si="6"/>
        <v>17</v>
      </c>
      <c r="AP7" s="71">
        <f t="shared" si="6"/>
        <v>7</v>
      </c>
      <c r="AQ7" s="71">
        <f t="shared" si="6"/>
        <v>5</v>
      </c>
      <c r="AR7" s="71">
        <f t="shared" si="6"/>
        <v>1</v>
      </c>
      <c r="AS7" s="71">
        <f t="shared" si="6"/>
        <v>4</v>
      </c>
      <c r="AT7" s="71">
        <f t="shared" si="6"/>
        <v>2</v>
      </c>
      <c r="AU7" s="71">
        <f t="shared" si="6"/>
        <v>1</v>
      </c>
      <c r="AV7" s="71">
        <f>SUM(AK7:AU7)</f>
        <v>174</v>
      </c>
      <c r="AW7" s="2"/>
      <c r="AX7" s="71">
        <f>SUMIF($A$7:$A$91,$AJ7,R$7:R$106)</f>
        <v>683407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</row>
    <row r="8" spans="1:1022" x14ac:dyDescent="0.25">
      <c r="A8" s="228" t="s">
        <v>1214</v>
      </c>
      <c r="B8" s="227" t="s">
        <v>39</v>
      </c>
      <c r="C8" s="219" t="s">
        <v>42</v>
      </c>
      <c r="D8" s="8"/>
      <c r="E8" s="198"/>
      <c r="F8" s="10"/>
      <c r="G8" s="11">
        <v>2</v>
      </c>
      <c r="H8" s="261"/>
      <c r="J8" s="14">
        <v>1</v>
      </c>
      <c r="L8" s="16"/>
      <c r="O8"/>
      <c r="P8" s="17">
        <f t="shared" si="1"/>
        <v>3</v>
      </c>
      <c r="R8" s="17">
        <v>12334</v>
      </c>
      <c r="S8" s="19">
        <f t="shared" si="4"/>
        <v>4111.333333333333</v>
      </c>
      <c r="V8" s="19" t="str">
        <f t="shared" si="5"/>
        <v>△</v>
      </c>
      <c r="Z8" s="198">
        <v>1</v>
      </c>
      <c r="AC8" s="209"/>
      <c r="AD8" s="117" t="str">
        <f>IF($P8=1,INDEX($D$2:$N$2,MATCH(LARGE($D8:$N8,1),$D8:N8,0)),IF($P8=0,"店舗無し",IF(LARGE($D8:$N8,1)=LARGE($D8:$N8,2),"同率複数",INDEX($D$2:$N$2,MATCH(LARGE($D8:$N8,1),$D8:N8,0)))))</f>
        <v>スギHD</v>
      </c>
      <c r="AE8" s="209"/>
      <c r="AF8" s="25" t="s">
        <v>43</v>
      </c>
      <c r="AG8" s="34">
        <v>5512</v>
      </c>
      <c r="AH8" s="210" t="s">
        <v>38</v>
      </c>
      <c r="AI8" s="2"/>
      <c r="AJ8" s="264" t="s">
        <v>1215</v>
      </c>
      <c r="AK8" s="71">
        <f t="shared" ref="AK8:AK12" si="7">SUMIF($A$7:$A$91,$AJ8,D$7:D$106)</f>
        <v>8</v>
      </c>
      <c r="AL8" s="71">
        <f t="shared" ref="AL8:AL12" si="8">SUMIF($A$7:$A$91,$AJ8,E$7:E$106)</f>
        <v>8</v>
      </c>
      <c r="AM8" s="71">
        <f t="shared" ref="AM8:AM12" si="9">SUMIF($A$7:$A$91,$AJ8,F$7:F$106)</f>
        <v>3</v>
      </c>
      <c r="AN8" s="71">
        <f t="shared" ref="AN8:AN12" si="10">SUMIF($A$7:$A$91,$AJ8,G$7:G$106)</f>
        <v>1</v>
      </c>
      <c r="AO8" s="71">
        <f t="shared" ref="AO8:AO12" si="11">SUMIF($A$7:$A$91,$AJ8,H$7:H$106)</f>
        <v>1</v>
      </c>
      <c r="AP8" s="71">
        <f t="shared" ref="AP8:AP12" si="12">SUMIF($A$7:$A$91,$AJ8,I$7:I$106)</f>
        <v>0</v>
      </c>
      <c r="AQ8" s="71">
        <f t="shared" ref="AQ8:AQ12" si="13">SUMIF($A$7:$A$91,$AJ8,J$7:J$106)</f>
        <v>2</v>
      </c>
      <c r="AR8" s="71">
        <f t="shared" ref="AR8:AR12" si="14">SUMIF($A$7:$A$91,$AJ8,K$7:K$106)</f>
        <v>0</v>
      </c>
      <c r="AS8" s="71">
        <f t="shared" ref="AS8:AS12" si="15">SUMIF($A$7:$A$91,$AJ8,L$7:L$106)</f>
        <v>0</v>
      </c>
      <c r="AT8" s="71">
        <f t="shared" ref="AT8:AT12" si="16">SUMIF($A$7:$A$91,$AJ8,M$7:M$106)</f>
        <v>0</v>
      </c>
      <c r="AU8" s="71">
        <f t="shared" ref="AU8:AU12" si="17">SUMIF($A$7:$A$91,$AJ8,N$7:N$106)</f>
        <v>0</v>
      </c>
      <c r="AV8" s="71">
        <f t="shared" ref="AV8:AV12" si="18">SUM(AK8:AU8)</f>
        <v>23</v>
      </c>
      <c r="AW8" s="2"/>
      <c r="AX8" s="71">
        <f t="shared" ref="AX8:AX12" si="19">SUMIF($A$7:$A$91,$AJ8,R$7:R$106)</f>
        <v>116723</v>
      </c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</row>
    <row r="9" spans="1:1022" x14ac:dyDescent="0.25">
      <c r="A9" s="228" t="s">
        <v>1211</v>
      </c>
      <c r="B9" s="227" t="s">
        <v>44</v>
      </c>
      <c r="C9" s="29" t="s">
        <v>44</v>
      </c>
      <c r="D9" s="8">
        <v>6</v>
      </c>
      <c r="E9" s="198">
        <v>4</v>
      </c>
      <c r="F9" s="10">
        <v>5</v>
      </c>
      <c r="G9" s="11">
        <v>1</v>
      </c>
      <c r="H9" s="261">
        <v>8</v>
      </c>
      <c r="I9" s="13">
        <v>2</v>
      </c>
      <c r="J9" s="14">
        <v>1</v>
      </c>
      <c r="L9" s="16">
        <v>1</v>
      </c>
      <c r="O9"/>
      <c r="P9" s="17">
        <f t="shared" si="1"/>
        <v>28</v>
      </c>
      <c r="R9" s="17">
        <v>150246</v>
      </c>
      <c r="S9" s="19">
        <f t="shared" si="4"/>
        <v>5365.9285714285716</v>
      </c>
      <c r="U9" s="17">
        <v>92158</v>
      </c>
      <c r="V9" s="19">
        <f t="shared" si="5"/>
        <v>3291.3571428571427</v>
      </c>
      <c r="Z9" s="198">
        <v>2</v>
      </c>
      <c r="AC9" s="209"/>
      <c r="AD9" s="117" t="str">
        <f>IF($P9=1,INDEX($D$2:$N$2,MATCH(LARGE($D9:$N9,1),$D9:N9,0)),IF($P9=0,"店舗無し",IF(LARGE($D9:$N9,1)=LARGE($D9:$N9,2),"同率複数",INDEX($D$2:$N$2,MATCH(LARGE($D9:$N9,1),$D9:N9,0)))))</f>
        <v>富士薬品</v>
      </c>
      <c r="AE9" s="209"/>
      <c r="AF9" s="25" t="s">
        <v>45</v>
      </c>
      <c r="AG9" s="34">
        <v>5244</v>
      </c>
      <c r="AH9" s="210" t="s">
        <v>38</v>
      </c>
      <c r="AI9" s="2"/>
      <c r="AJ9" s="264" t="s">
        <v>1211</v>
      </c>
      <c r="AK9" s="71">
        <f t="shared" si="7"/>
        <v>23</v>
      </c>
      <c r="AL9" s="71">
        <f t="shared" si="8"/>
        <v>14</v>
      </c>
      <c r="AM9" s="71">
        <f t="shared" si="9"/>
        <v>12</v>
      </c>
      <c r="AN9" s="71">
        <f t="shared" si="10"/>
        <v>7</v>
      </c>
      <c r="AO9" s="71">
        <f t="shared" si="11"/>
        <v>15</v>
      </c>
      <c r="AP9" s="71">
        <f t="shared" si="12"/>
        <v>4</v>
      </c>
      <c r="AQ9" s="71">
        <f t="shared" si="13"/>
        <v>1</v>
      </c>
      <c r="AR9" s="71">
        <f t="shared" si="14"/>
        <v>0</v>
      </c>
      <c r="AS9" s="71">
        <f t="shared" si="15"/>
        <v>1</v>
      </c>
      <c r="AT9" s="71">
        <f t="shared" si="16"/>
        <v>1</v>
      </c>
      <c r="AU9" s="71">
        <f t="shared" si="17"/>
        <v>1</v>
      </c>
      <c r="AV9" s="71">
        <f t="shared" si="18"/>
        <v>79</v>
      </c>
      <c r="AW9" s="2"/>
      <c r="AX9" s="71">
        <f t="shared" si="19"/>
        <v>432218</v>
      </c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</row>
    <row r="10" spans="1:1022" x14ac:dyDescent="0.25">
      <c r="A10" s="228" t="s">
        <v>1211</v>
      </c>
      <c r="B10" s="227" t="s">
        <v>44</v>
      </c>
      <c r="C10" s="29" t="s">
        <v>37</v>
      </c>
      <c r="D10" s="8"/>
      <c r="E10" s="198"/>
      <c r="F10" s="10"/>
      <c r="H10" s="261"/>
      <c r="J10" s="14"/>
      <c r="L10" s="16"/>
      <c r="O10"/>
      <c r="P10" s="17">
        <f t="shared" si="1"/>
        <v>0</v>
      </c>
      <c r="R10" s="17">
        <v>6921</v>
      </c>
      <c r="S10" s="19">
        <f t="shared" si="4"/>
        <v>0</v>
      </c>
      <c r="V10" s="19" t="str">
        <f t="shared" ref="V10:V41" si="20">IF(P10=0,"★",IF(U10=0,"△",SUM(U10/P10)))</f>
        <v>★</v>
      </c>
      <c r="Z10" s="198"/>
      <c r="AC10" s="209"/>
      <c r="AD10" s="117" t="str">
        <f>IF($P10=1,INDEX($D$2:$N$2,MATCH(LARGE($D10:$N10,1),$D10:N10,0)),IF($P10=0,"店舗無し",IF(LARGE($D10:$N10,1)=LARGE($D10:$N10,2),"同率複数",INDEX($D$2:$N$2,MATCH(LARGE($D10:$N10,1),$D10:N10,0)))))</f>
        <v>店舗無し</v>
      </c>
      <c r="AE10" s="209"/>
      <c r="AF10" s="25" t="s">
        <v>46</v>
      </c>
      <c r="AG10" s="34">
        <v>5234</v>
      </c>
      <c r="AH10" s="210" t="s">
        <v>38</v>
      </c>
      <c r="AI10" s="2"/>
      <c r="AJ10" s="264" t="s">
        <v>1216</v>
      </c>
      <c r="AK10" s="71">
        <f t="shared" si="7"/>
        <v>17</v>
      </c>
      <c r="AL10" s="71">
        <f t="shared" si="8"/>
        <v>11</v>
      </c>
      <c r="AM10" s="71">
        <f t="shared" si="9"/>
        <v>8</v>
      </c>
      <c r="AN10" s="71">
        <f t="shared" si="10"/>
        <v>4</v>
      </c>
      <c r="AO10" s="71">
        <f t="shared" si="11"/>
        <v>0</v>
      </c>
      <c r="AP10" s="71">
        <f t="shared" si="12"/>
        <v>0</v>
      </c>
      <c r="AQ10" s="71">
        <f t="shared" si="13"/>
        <v>1</v>
      </c>
      <c r="AR10" s="71">
        <f t="shared" si="14"/>
        <v>2</v>
      </c>
      <c r="AS10" s="71">
        <f t="shared" si="15"/>
        <v>2</v>
      </c>
      <c r="AT10" s="71">
        <f t="shared" si="16"/>
        <v>0</v>
      </c>
      <c r="AU10" s="71">
        <f t="shared" si="17"/>
        <v>0</v>
      </c>
      <c r="AV10" s="71">
        <f t="shared" si="18"/>
        <v>45</v>
      </c>
      <c r="AW10" s="2"/>
      <c r="AX10" s="71">
        <f t="shared" si="19"/>
        <v>222008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</row>
    <row r="11" spans="1:1022" x14ac:dyDescent="0.25">
      <c r="A11" s="228" t="s">
        <v>1211</v>
      </c>
      <c r="B11" s="227" t="s">
        <v>44</v>
      </c>
      <c r="C11" s="219" t="s">
        <v>47</v>
      </c>
      <c r="D11" s="8"/>
      <c r="E11" s="198">
        <v>1</v>
      </c>
      <c r="F11" s="10"/>
      <c r="H11" s="261">
        <v>1</v>
      </c>
      <c r="J11" s="14"/>
      <c r="L11" s="16"/>
      <c r="O11"/>
      <c r="P11" s="17">
        <f t="shared" si="1"/>
        <v>2</v>
      </c>
      <c r="R11" s="17">
        <v>4660</v>
      </c>
      <c r="S11" s="19">
        <f t="shared" si="4"/>
        <v>2330</v>
      </c>
      <c r="V11" s="19" t="str">
        <f t="shared" si="20"/>
        <v>△</v>
      </c>
      <c r="Z11" s="198"/>
      <c r="AC11" s="209"/>
      <c r="AD11" s="117" t="str">
        <f>IF($P11=1,INDEX($D$2:$N$2,MATCH(LARGE($D11:$N11,1),$D11:N11,0)),IF($P11=0,"店舗無し",IF(LARGE($D11:$N11,1)=LARGE($D11:$N11,2),"同率複数",INDEX($D$2:$N$2,MATCH(LARGE($D11:$N11,1),$D11:N11,0)))))</f>
        <v>同率複数</v>
      </c>
      <c r="AE11" s="209"/>
      <c r="AF11" s="25" t="s">
        <v>48</v>
      </c>
      <c r="AG11" s="34">
        <v>4719</v>
      </c>
      <c r="AH11" s="210" t="s">
        <v>38</v>
      </c>
      <c r="AI11" s="2"/>
      <c r="AJ11" s="264" t="s">
        <v>1213</v>
      </c>
      <c r="AK11" s="71">
        <f t="shared" si="7"/>
        <v>23</v>
      </c>
      <c r="AL11" s="71">
        <f t="shared" si="8"/>
        <v>22</v>
      </c>
      <c r="AM11" s="71">
        <f t="shared" si="9"/>
        <v>5</v>
      </c>
      <c r="AN11" s="71">
        <f t="shared" si="10"/>
        <v>3</v>
      </c>
      <c r="AO11" s="71">
        <f t="shared" si="11"/>
        <v>2</v>
      </c>
      <c r="AP11" s="71">
        <f t="shared" si="12"/>
        <v>1</v>
      </c>
      <c r="AQ11" s="71">
        <f t="shared" si="13"/>
        <v>1</v>
      </c>
      <c r="AR11" s="71">
        <f t="shared" si="14"/>
        <v>4</v>
      </c>
      <c r="AS11" s="71">
        <f t="shared" si="15"/>
        <v>0</v>
      </c>
      <c r="AT11" s="71">
        <f t="shared" si="16"/>
        <v>4</v>
      </c>
      <c r="AU11" s="71">
        <f t="shared" si="17"/>
        <v>0</v>
      </c>
      <c r="AV11" s="71">
        <f t="shared" si="18"/>
        <v>65</v>
      </c>
      <c r="AW11" s="2"/>
      <c r="AX11" s="71">
        <f t="shared" si="19"/>
        <v>363603</v>
      </c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</row>
    <row r="12" spans="1:1022" x14ac:dyDescent="0.25">
      <c r="A12" s="228" t="s">
        <v>1212</v>
      </c>
      <c r="B12" s="227" t="s">
        <v>49</v>
      </c>
      <c r="C12" s="29" t="s">
        <v>49</v>
      </c>
      <c r="D12" s="8">
        <v>4</v>
      </c>
      <c r="E12" s="198">
        <v>5</v>
      </c>
      <c r="F12" s="10">
        <v>1</v>
      </c>
      <c r="G12" s="11">
        <v>4</v>
      </c>
      <c r="H12" s="261"/>
      <c r="J12" s="14">
        <v>2</v>
      </c>
      <c r="K12" s="15">
        <v>1</v>
      </c>
      <c r="L12" s="16"/>
      <c r="O12"/>
      <c r="P12" s="17">
        <f t="shared" si="1"/>
        <v>17</v>
      </c>
      <c r="R12" s="17">
        <v>66430</v>
      </c>
      <c r="S12" s="19">
        <f t="shared" si="4"/>
        <v>3907.6470588235293</v>
      </c>
      <c r="U12" s="17">
        <v>42545</v>
      </c>
      <c r="V12" s="19">
        <f t="shared" si="20"/>
        <v>2502.6470588235293</v>
      </c>
      <c r="Z12" s="198">
        <v>4</v>
      </c>
      <c r="AC12" s="209"/>
      <c r="AD12" s="117" t="str">
        <f>IF($P12=1,INDEX($D$2:$N$2,MATCH(LARGE($D12:$N12,1),$D12:N12,0)),IF($P12=0,"店舗無し",IF(LARGE($D12:$N12,1)=LARGE($D12:$N12,2),"同率複数",INDEX($D$2:$N$2,MATCH(LARGE($D12:$N12,1),$D12:N12,0)))))</f>
        <v>中部薬品</v>
      </c>
      <c r="AE12" s="209"/>
      <c r="AF12" s="25" t="s">
        <v>50</v>
      </c>
      <c r="AG12" s="34">
        <v>4011</v>
      </c>
      <c r="AH12" s="210" t="s">
        <v>38</v>
      </c>
      <c r="AI12" s="2"/>
      <c r="AJ12" s="264" t="s">
        <v>1212</v>
      </c>
      <c r="AK12" s="71">
        <f t="shared" si="7"/>
        <v>8</v>
      </c>
      <c r="AL12" s="71">
        <f t="shared" si="8"/>
        <v>10</v>
      </c>
      <c r="AM12" s="71">
        <f t="shared" si="9"/>
        <v>1</v>
      </c>
      <c r="AN12" s="71">
        <f t="shared" si="10"/>
        <v>5</v>
      </c>
      <c r="AO12" s="71">
        <f t="shared" si="11"/>
        <v>0</v>
      </c>
      <c r="AP12" s="71">
        <f t="shared" si="12"/>
        <v>0</v>
      </c>
      <c r="AQ12" s="71">
        <f t="shared" si="13"/>
        <v>2</v>
      </c>
      <c r="AR12" s="71">
        <f t="shared" si="14"/>
        <v>2</v>
      </c>
      <c r="AS12" s="71">
        <f t="shared" si="15"/>
        <v>0</v>
      </c>
      <c r="AT12" s="71">
        <f t="shared" si="16"/>
        <v>0</v>
      </c>
      <c r="AU12" s="71">
        <f t="shared" si="17"/>
        <v>0</v>
      </c>
      <c r="AV12" s="71">
        <f t="shared" si="18"/>
        <v>28</v>
      </c>
      <c r="AW12" s="2"/>
      <c r="AX12" s="71">
        <f t="shared" si="19"/>
        <v>139276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</row>
    <row r="13" spans="1:1022" x14ac:dyDescent="0.25">
      <c r="A13" s="228" t="s">
        <v>1212</v>
      </c>
      <c r="B13" s="227" t="s">
        <v>49</v>
      </c>
      <c r="C13" s="219" t="s">
        <v>48</v>
      </c>
      <c r="D13" s="8"/>
      <c r="E13" s="198"/>
      <c r="F13" s="10"/>
      <c r="H13" s="261"/>
      <c r="J13" s="14"/>
      <c r="L13" s="16"/>
      <c r="O13"/>
      <c r="P13" s="17">
        <f t="shared" si="1"/>
        <v>0</v>
      </c>
      <c r="R13" s="17">
        <v>4719</v>
      </c>
      <c r="S13" s="19">
        <f t="shared" si="4"/>
        <v>0</v>
      </c>
      <c r="V13" s="19" t="str">
        <f t="shared" si="20"/>
        <v>★</v>
      </c>
      <c r="Z13" s="198">
        <v>1</v>
      </c>
      <c r="AC13" s="209"/>
      <c r="AD13" s="117" t="str">
        <f>IF($P13=1,INDEX($D$2:$N$2,MATCH(LARGE($D13:$N13,1),$D13:N13,0)),IF($P13=0,"店舗無し",IF(LARGE($D13:$N13,1)=LARGE($D13:$N13,2),"同率複数",INDEX($D$2:$N$2,MATCH(LARGE($D13:$N13,1),$D13:N13,0)))))</f>
        <v>店舗無し</v>
      </c>
      <c r="AE13" s="209"/>
      <c r="AF13" s="25" t="s">
        <v>51</v>
      </c>
      <c r="AG13" s="34">
        <v>4005</v>
      </c>
      <c r="AH13" s="210" t="s">
        <v>38</v>
      </c>
      <c r="AI13" s="2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</row>
    <row r="14" spans="1:1022" x14ac:dyDescent="0.25">
      <c r="A14" s="228" t="s">
        <v>1212</v>
      </c>
      <c r="B14" s="227" t="s">
        <v>49</v>
      </c>
      <c r="C14" s="219" t="s">
        <v>52</v>
      </c>
      <c r="D14" s="8"/>
      <c r="E14" s="198"/>
      <c r="F14" s="10"/>
      <c r="H14" s="261"/>
      <c r="J14" s="14"/>
      <c r="L14" s="16"/>
      <c r="O14"/>
      <c r="P14" s="17">
        <f t="shared" si="1"/>
        <v>0</v>
      </c>
      <c r="R14" s="17">
        <v>2657</v>
      </c>
      <c r="S14" s="19">
        <f t="shared" si="4"/>
        <v>0</v>
      </c>
      <c r="V14" s="19" t="str">
        <f t="shared" si="20"/>
        <v>★</v>
      </c>
      <c r="Z14" s="198"/>
      <c r="AC14" s="209"/>
      <c r="AD14" s="117" t="str">
        <f>IF($P14=1,INDEX($D$2:$N$2,MATCH(LARGE($D14:$N14,1),$D14:N14,0)),IF($P14=0,"店舗無し",IF(LARGE($D14:$N14,1)=LARGE($D14:$N14,2),"同率複数",INDEX($D$2:$N$2,MATCH(LARGE($D14:$N14,1),$D14:N14,0)))))</f>
        <v>店舗無し</v>
      </c>
      <c r="AE14" s="209"/>
      <c r="AF14" s="25" t="s">
        <v>53</v>
      </c>
      <c r="AG14" s="34">
        <v>3852</v>
      </c>
      <c r="AH14" s="210" t="s">
        <v>38</v>
      </c>
      <c r="AI14" s="2"/>
      <c r="AJ14" s="264" t="s">
        <v>1339</v>
      </c>
      <c r="AK14" s="71">
        <f>SUM(AK7:AK12)</f>
        <v>113</v>
      </c>
      <c r="AL14" s="71">
        <f t="shared" ref="AL14:AU14" si="21">SUM(AL7:AL12)</f>
        <v>99</v>
      </c>
      <c r="AM14" s="71">
        <f t="shared" si="21"/>
        <v>62</v>
      </c>
      <c r="AN14" s="71">
        <f t="shared" si="21"/>
        <v>56</v>
      </c>
      <c r="AO14" s="71">
        <f t="shared" si="21"/>
        <v>35</v>
      </c>
      <c r="AP14" s="71">
        <f t="shared" si="21"/>
        <v>12</v>
      </c>
      <c r="AQ14" s="71">
        <f t="shared" si="21"/>
        <v>12</v>
      </c>
      <c r="AR14" s="71">
        <f t="shared" si="21"/>
        <v>9</v>
      </c>
      <c r="AS14" s="71">
        <f t="shared" si="21"/>
        <v>7</v>
      </c>
      <c r="AT14" s="71">
        <f t="shared" si="21"/>
        <v>7</v>
      </c>
      <c r="AU14" s="71">
        <f t="shared" si="21"/>
        <v>2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</row>
    <row r="15" spans="1:1022" x14ac:dyDescent="0.25">
      <c r="A15" s="228" t="s">
        <v>1212</v>
      </c>
      <c r="B15" s="227" t="s">
        <v>49</v>
      </c>
      <c r="C15" s="219" t="s">
        <v>54</v>
      </c>
      <c r="D15" s="8"/>
      <c r="E15" s="198"/>
      <c r="F15" s="10"/>
      <c r="H15" s="261"/>
      <c r="J15" s="14"/>
      <c r="L15" s="16"/>
      <c r="O15"/>
      <c r="P15" s="17">
        <f t="shared" si="1"/>
        <v>0</v>
      </c>
      <c r="R15" s="17">
        <v>1345</v>
      </c>
      <c r="S15" s="19">
        <f t="shared" si="4"/>
        <v>0</v>
      </c>
      <c r="V15" s="19" t="str">
        <f t="shared" si="20"/>
        <v>★</v>
      </c>
      <c r="Z15" s="198"/>
      <c r="AC15" s="209"/>
      <c r="AD15" s="117" t="str">
        <f>IF($P15=1,INDEX($D$2:$N$2,MATCH(LARGE($D15:$N15,1),$D15:N15,0)),IF($P15=0,"店舗無し",IF(LARGE($D15:$N15,1)=LARGE($D15:$N15,2),"同率複数",INDEX($D$2:$N$2,MATCH(LARGE($D15:$N15,1),$D15:N15,0)))))</f>
        <v>店舗無し</v>
      </c>
      <c r="AE15" s="209"/>
      <c r="AF15" s="25" t="s">
        <v>55</v>
      </c>
      <c r="AG15" s="34">
        <v>3484</v>
      </c>
      <c r="AH15" s="210" t="s">
        <v>38</v>
      </c>
      <c r="AI15" s="2"/>
      <c r="AJ15" s="2"/>
      <c r="AK15" s="1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1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</row>
    <row r="16" spans="1:1022" x14ac:dyDescent="0.25">
      <c r="A16" s="228" t="s">
        <v>1212</v>
      </c>
      <c r="B16" s="227" t="s">
        <v>49</v>
      </c>
      <c r="C16" s="219" t="s">
        <v>56</v>
      </c>
      <c r="D16" s="8"/>
      <c r="E16" s="198"/>
      <c r="F16" s="10"/>
      <c r="H16" s="261"/>
      <c r="J16" s="14"/>
      <c r="L16" s="16"/>
      <c r="O16"/>
      <c r="P16" s="17">
        <f t="shared" si="1"/>
        <v>0</v>
      </c>
      <c r="R16" s="17">
        <v>2659</v>
      </c>
      <c r="S16" s="19">
        <f t="shared" si="4"/>
        <v>0</v>
      </c>
      <c r="V16" s="19" t="str">
        <f t="shared" si="20"/>
        <v>★</v>
      </c>
      <c r="AC16" s="209"/>
      <c r="AD16" s="117" t="str">
        <f>IF($P16=1,INDEX($D$2:$N$2,MATCH(LARGE($D16:$N16,1),$D16:N16,0)),IF($P16=0,"店舗無し",IF(LARGE($D16:$N16,1)=LARGE($D16:$N16,2),"同率複数",INDEX($D$2:$N$2,MATCH(LARGE($D16:$N16,1),$D16:N16,0)))))</f>
        <v>店舗無し</v>
      </c>
      <c r="AE16" s="209"/>
      <c r="AF16" s="25" t="s">
        <v>57</v>
      </c>
      <c r="AG16" s="34">
        <v>3411</v>
      </c>
      <c r="AH16" s="210" t="s">
        <v>38</v>
      </c>
      <c r="AI16" s="2"/>
      <c r="AJ16" s="2"/>
      <c r="AK16" s="1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1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</row>
    <row r="17" spans="1:1022" x14ac:dyDescent="0.25">
      <c r="A17" s="228" t="s">
        <v>1212</v>
      </c>
      <c r="B17" s="227" t="s">
        <v>49</v>
      </c>
      <c r="C17" s="219" t="s">
        <v>58</v>
      </c>
      <c r="D17" s="8">
        <v>1</v>
      </c>
      <c r="E17" s="198"/>
      <c r="F17" s="10"/>
      <c r="H17" s="261"/>
      <c r="J17" s="14"/>
      <c r="L17" s="16"/>
      <c r="O17"/>
      <c r="P17" s="17">
        <f t="shared" si="1"/>
        <v>1</v>
      </c>
      <c r="R17" s="17">
        <v>4132</v>
      </c>
      <c r="S17" s="19">
        <f t="shared" si="4"/>
        <v>4132</v>
      </c>
      <c r="V17" s="19" t="str">
        <f t="shared" si="20"/>
        <v>△</v>
      </c>
      <c r="AC17" s="209"/>
      <c r="AD17" s="117" t="str">
        <f>IF($P17=1,INDEX($D$2:$N$2,MATCH(LARGE($D17:$N17,1),$D17:N17,0)),IF($P17=0,"店舗無し",IF(LARGE($D17:$N17,1)=LARGE($D17:$N17,2),"同率複数",INDEX($D$2:$N$2,MATCH(LARGE($D17:$N17,1),$D17:N17,0)))))</f>
        <v>ゲンキー</v>
      </c>
      <c r="AE17" s="209"/>
      <c r="AF17" s="25" t="s">
        <v>59</v>
      </c>
      <c r="AG17" s="34">
        <v>2980</v>
      </c>
      <c r="AH17" s="210" t="s">
        <v>38</v>
      </c>
      <c r="AI17" s="2"/>
      <c r="AJ17" s="2"/>
      <c r="AK17" s="1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</row>
    <row r="18" spans="1:1022" x14ac:dyDescent="0.25">
      <c r="A18" s="228" t="s">
        <v>1212</v>
      </c>
      <c r="B18" s="227" t="s">
        <v>49</v>
      </c>
      <c r="C18" s="219" t="s">
        <v>60</v>
      </c>
      <c r="D18" s="8"/>
      <c r="E18" s="198"/>
      <c r="F18" s="10"/>
      <c r="H18" s="261"/>
      <c r="J18" s="14"/>
      <c r="L18" s="16"/>
      <c r="O18"/>
      <c r="P18" s="17">
        <f t="shared" si="1"/>
        <v>0</v>
      </c>
      <c r="R18" s="17">
        <v>2155</v>
      </c>
      <c r="S18" s="19">
        <f t="shared" si="4"/>
        <v>0</v>
      </c>
      <c r="V18" s="19" t="str">
        <f t="shared" si="20"/>
        <v>★</v>
      </c>
      <c r="AC18" s="209"/>
      <c r="AD18" s="117" t="str">
        <f>IF($P18=1,INDEX($D$2:$N$2,MATCH(LARGE($D18:$N18,1),$D18:N18,0)),IF($P18=0,"店舗無し",IF(LARGE($D18:$N18,1)=LARGE($D18:$N18,2),"同率複数",INDEX($D$2:$N$2,MATCH(LARGE($D18:$N18,1),$D18:N18,0)))))</f>
        <v>店舗無し</v>
      </c>
      <c r="AE18" s="209"/>
      <c r="AF18" s="25" t="s">
        <v>61</v>
      </c>
      <c r="AG18" s="34">
        <v>2774</v>
      </c>
      <c r="AH18" s="210" t="s">
        <v>38</v>
      </c>
      <c r="AI18" s="2"/>
      <c r="AJ18" s="2"/>
      <c r="AK18" s="1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</row>
    <row r="19" spans="1:1022" x14ac:dyDescent="0.25">
      <c r="A19" s="228" t="s">
        <v>1212</v>
      </c>
      <c r="B19" s="227" t="s">
        <v>49</v>
      </c>
      <c r="C19" s="219" t="s">
        <v>62</v>
      </c>
      <c r="D19" s="8"/>
      <c r="E19" s="198"/>
      <c r="F19" s="10"/>
      <c r="H19" s="261"/>
      <c r="J19" s="14"/>
      <c r="L19" s="16"/>
      <c r="O19"/>
      <c r="P19" s="17">
        <f t="shared" si="1"/>
        <v>0</v>
      </c>
      <c r="R19" s="17">
        <v>814</v>
      </c>
      <c r="S19" s="19">
        <f t="shared" si="4"/>
        <v>0</v>
      </c>
      <c r="V19" s="19" t="str">
        <f t="shared" si="20"/>
        <v>★</v>
      </c>
      <c r="AC19" s="209"/>
      <c r="AD19" s="117" t="str">
        <f>IF($P19=1,INDEX($D$2:$N$2,MATCH(LARGE($D19:$N19,1),$D19:N19,0)),IF($P19=0,"店舗無し",IF(LARGE($D19:$N19,1)=LARGE($D19:$N19,2),"同率複数",INDEX($D$2:$N$2,MATCH(LARGE($D19:$N19,1),$D19:N19,0)))))</f>
        <v>店舗無し</v>
      </c>
      <c r="AE19" s="209"/>
      <c r="AF19" s="25" t="s">
        <v>56</v>
      </c>
      <c r="AG19" s="34">
        <v>2659</v>
      </c>
      <c r="AH19" s="210" t="s">
        <v>38</v>
      </c>
      <c r="AI19" s="2"/>
      <c r="AJ19" s="2"/>
      <c r="AK19" s="1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1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</row>
    <row r="20" spans="1:1022" x14ac:dyDescent="0.25">
      <c r="A20" s="228" t="s">
        <v>1212</v>
      </c>
      <c r="B20" s="227" t="s">
        <v>49</v>
      </c>
      <c r="C20" s="219" t="s">
        <v>63</v>
      </c>
      <c r="D20" s="8">
        <v>1</v>
      </c>
      <c r="E20" s="198">
        <v>1</v>
      </c>
      <c r="F20" s="10"/>
      <c r="H20" s="261"/>
      <c r="J20" s="14"/>
      <c r="L20" s="16"/>
      <c r="O20"/>
      <c r="P20" s="17">
        <f t="shared" si="1"/>
        <v>2</v>
      </c>
      <c r="R20" s="17">
        <v>8101</v>
      </c>
      <c r="S20" s="19">
        <f t="shared" si="4"/>
        <v>4050.5</v>
      </c>
      <c r="V20" s="19" t="str">
        <f t="shared" si="20"/>
        <v>△</v>
      </c>
      <c r="Z20" s="198"/>
      <c r="AC20" s="209"/>
      <c r="AD20" s="117" t="str">
        <f>IF($P20=1,INDEX($D$2:$N$2,MATCH(LARGE($D20:$N20,1),$D20:N20,0)),IF($P20=0,"店舗無し",IF(LARGE($D20:$N20,1)=LARGE($D20:$N20,2),"同率複数",INDEX($D$2:$N$2,MATCH(LARGE($D20:$N20,1),$D20:N20,0)))))</f>
        <v>同率複数</v>
      </c>
      <c r="AE20" s="209"/>
      <c r="AF20" s="25" t="s">
        <v>52</v>
      </c>
      <c r="AG20" s="34">
        <v>2657</v>
      </c>
      <c r="AH20" s="210" t="s">
        <v>38</v>
      </c>
      <c r="AI20" s="2"/>
      <c r="AJ20" s="2"/>
      <c r="AK20" s="1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1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</row>
    <row r="21" spans="1:1022" x14ac:dyDescent="0.25">
      <c r="A21" s="228" t="s">
        <v>1212</v>
      </c>
      <c r="B21" s="227" t="s">
        <v>49</v>
      </c>
      <c r="C21" s="219" t="s">
        <v>50</v>
      </c>
      <c r="D21" s="8"/>
      <c r="E21" s="198"/>
      <c r="F21" s="10"/>
      <c r="H21" s="261"/>
      <c r="J21" s="14"/>
      <c r="L21" s="16"/>
      <c r="O21"/>
      <c r="P21" s="17">
        <f t="shared" si="1"/>
        <v>0</v>
      </c>
      <c r="R21" s="17">
        <v>4011</v>
      </c>
      <c r="S21" s="19">
        <f t="shared" si="4"/>
        <v>0</v>
      </c>
      <c r="V21" s="19" t="str">
        <f t="shared" si="20"/>
        <v>★</v>
      </c>
      <c r="AC21" s="209"/>
      <c r="AD21" s="117" t="str">
        <f>IF($P21=1,INDEX($D$2:$N$2,MATCH(LARGE($D21:$N21,1),$D21:N21,0)),IF($P21=0,"店舗無し",IF(LARGE($D21:$N21,1)=LARGE($D21:$N21,2),"同率複数",INDEX($D$2:$N$2,MATCH(LARGE($D21:$N21,1),$D21:N21,0)))))</f>
        <v>店舗無し</v>
      </c>
      <c r="AE21" s="209"/>
      <c r="AF21" s="25" t="s">
        <v>64</v>
      </c>
      <c r="AG21" s="34">
        <v>2483</v>
      </c>
      <c r="AH21" s="210" t="s">
        <v>38</v>
      </c>
      <c r="AI21" s="2"/>
      <c r="AJ21" s="2"/>
      <c r="AK21" s="1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</row>
    <row r="22" spans="1:1022" x14ac:dyDescent="0.25">
      <c r="A22" s="228" t="s">
        <v>1213</v>
      </c>
      <c r="B22" s="227" t="s">
        <v>65</v>
      </c>
      <c r="C22" s="29" t="s">
        <v>65</v>
      </c>
      <c r="D22" s="8">
        <v>5</v>
      </c>
      <c r="E22" s="198">
        <v>7</v>
      </c>
      <c r="F22" s="10">
        <v>1</v>
      </c>
      <c r="G22" s="11">
        <v>2</v>
      </c>
      <c r="H22" s="261">
        <v>1</v>
      </c>
      <c r="J22" s="14">
        <v>1</v>
      </c>
      <c r="L22" s="16"/>
      <c r="M22" s="17">
        <v>2</v>
      </c>
      <c r="O22"/>
      <c r="P22" s="17">
        <f t="shared" si="1"/>
        <v>19</v>
      </c>
      <c r="R22" s="17">
        <v>104135</v>
      </c>
      <c r="S22" s="19">
        <f t="shared" si="4"/>
        <v>5480.7894736842109</v>
      </c>
      <c r="U22" s="17">
        <v>64268</v>
      </c>
      <c r="V22" s="19">
        <f t="shared" si="20"/>
        <v>3382.5263157894738</v>
      </c>
      <c r="Z22" s="198">
        <v>2</v>
      </c>
      <c r="AC22" s="209"/>
      <c r="AD22" s="117" t="str">
        <f>IF($P22=1,INDEX($D$2:$N$2,MATCH(LARGE($D22:$N22,1),$D22:N22,0)),IF($P22=0,"店舗無し",IF(LARGE($D22:$N22,1)=LARGE($D22:$N22,2),"同率複数",INDEX($D$2:$N$2,MATCH(LARGE($D22:$N22,1),$D22:N22,0)))))</f>
        <v>中部薬品</v>
      </c>
      <c r="AE22" s="209"/>
      <c r="AF22" s="25" t="s">
        <v>66</v>
      </c>
      <c r="AG22" s="34">
        <v>2316</v>
      </c>
      <c r="AH22" s="210" t="s">
        <v>38</v>
      </c>
      <c r="AI22" s="2"/>
      <c r="AJ22" s="2"/>
      <c r="AK22" s="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1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</row>
    <row r="23" spans="1:1022" x14ac:dyDescent="0.25">
      <c r="A23" s="228" t="s">
        <v>1213</v>
      </c>
      <c r="B23" s="227" t="s">
        <v>65</v>
      </c>
      <c r="C23" s="219" t="s">
        <v>67</v>
      </c>
      <c r="D23" s="8">
        <v>1</v>
      </c>
      <c r="E23" s="198">
        <v>1</v>
      </c>
      <c r="F23" s="10"/>
      <c r="H23" s="261"/>
      <c r="J23" s="14"/>
      <c r="L23" s="16"/>
      <c r="O23"/>
      <c r="P23" s="17">
        <f t="shared" si="1"/>
        <v>2</v>
      </c>
      <c r="R23" s="17">
        <v>11605</v>
      </c>
      <c r="S23" s="19">
        <f t="shared" si="4"/>
        <v>5802.5</v>
      </c>
      <c r="V23" s="19" t="str">
        <f t="shared" si="20"/>
        <v>△</v>
      </c>
      <c r="Z23" s="198">
        <v>1</v>
      </c>
      <c r="AC23" s="209"/>
      <c r="AD23" s="117" t="str">
        <f>IF($P23=1,INDEX($D$2:$N$2,MATCH(LARGE($D23:$N23,1),$D23:N23,0)),IF($P23=0,"店舗無し",IF(LARGE($D23:$N23,1)=LARGE($D23:$N23,2),"同率複数",INDEX($D$2:$N$2,MATCH(LARGE($D23:$N23,1),$D23:N23,0)))))</f>
        <v>同率複数</v>
      </c>
      <c r="AE23" s="209"/>
      <c r="AF23" s="25" t="s">
        <v>68</v>
      </c>
      <c r="AG23" s="34">
        <v>2266</v>
      </c>
      <c r="AH23" s="210" t="s">
        <v>38</v>
      </c>
      <c r="AI23" s="2"/>
      <c r="AJ23" s="2"/>
      <c r="AK23" s="1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</row>
    <row r="24" spans="1:1022" x14ac:dyDescent="0.25">
      <c r="A24" s="228" t="s">
        <v>1215</v>
      </c>
      <c r="B24" s="227" t="s">
        <v>69</v>
      </c>
      <c r="C24" s="29" t="s">
        <v>69</v>
      </c>
      <c r="D24" s="8">
        <v>6</v>
      </c>
      <c r="E24" s="198">
        <v>4</v>
      </c>
      <c r="F24" s="10">
        <v>3</v>
      </c>
      <c r="G24" s="11">
        <v>1</v>
      </c>
      <c r="H24" s="261">
        <v>1</v>
      </c>
      <c r="J24" s="14">
        <v>1</v>
      </c>
      <c r="L24" s="16"/>
      <c r="O24"/>
      <c r="P24" s="17">
        <f t="shared" si="1"/>
        <v>16</v>
      </c>
      <c r="R24" s="17">
        <v>74438</v>
      </c>
      <c r="S24" s="19">
        <f t="shared" si="4"/>
        <v>4652.375</v>
      </c>
      <c r="U24" s="17">
        <v>25788</v>
      </c>
      <c r="V24" s="19">
        <f t="shared" si="20"/>
        <v>1611.75</v>
      </c>
      <c r="Z24" s="198">
        <v>2</v>
      </c>
      <c r="AC24" s="209"/>
      <c r="AD24" s="117" t="str">
        <f>IF($P24=1,INDEX($D$2:$N$2,MATCH(LARGE($D24:$N24,1),$D24:N24,0)),IF($P24=0,"店舗無し",IF(LARGE($D24:$N24,1)=LARGE($D24:$N24,2),"同率複数",INDEX($D$2:$N$2,MATCH(LARGE($D24:$N24,1),$D24:N24,0)))))</f>
        <v>ゲンキー</v>
      </c>
      <c r="AE24" s="209"/>
      <c r="AF24" s="25" t="s">
        <v>70</v>
      </c>
      <c r="AG24" s="34">
        <v>2184</v>
      </c>
      <c r="AH24" s="210" t="s">
        <v>38</v>
      </c>
      <c r="AI24" s="2"/>
      <c r="AJ24" s="2"/>
      <c r="AK24" s="1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</row>
    <row r="25" spans="1:1022" x14ac:dyDescent="0.25">
      <c r="A25" s="228" t="s">
        <v>1215</v>
      </c>
      <c r="B25" s="227" t="s">
        <v>69</v>
      </c>
      <c r="C25" s="29" t="s">
        <v>66</v>
      </c>
      <c r="D25" s="8"/>
      <c r="E25" s="198"/>
      <c r="F25" s="10"/>
      <c r="H25" s="261"/>
      <c r="J25" s="14"/>
      <c r="L25" s="16"/>
      <c r="O25"/>
      <c r="P25" s="17">
        <f t="shared" si="1"/>
        <v>0</v>
      </c>
      <c r="R25" s="17">
        <v>2316</v>
      </c>
      <c r="S25" s="19">
        <f t="shared" si="4"/>
        <v>0</v>
      </c>
      <c r="V25" s="19" t="str">
        <f t="shared" si="20"/>
        <v>★</v>
      </c>
      <c r="AC25" s="209"/>
      <c r="AD25" s="117" t="str">
        <f>IF($P25=1,INDEX($D$2:$N$2,MATCH(LARGE($D25:$N25,1),$D25:N25,0)),IF($P25=0,"店舗無し",IF(LARGE($D25:$N25,1)=LARGE($D25:$N25,2),"同率複数",INDEX($D$2:$N$2,MATCH(LARGE($D25:$N25,1),$D25:N25,0)))))</f>
        <v>店舗無し</v>
      </c>
      <c r="AE25" s="209"/>
      <c r="AF25" s="25" t="s">
        <v>60</v>
      </c>
      <c r="AG25" s="34">
        <v>2155</v>
      </c>
      <c r="AH25" s="210" t="s">
        <v>38</v>
      </c>
      <c r="AI25" s="2"/>
      <c r="AJ25" s="2"/>
      <c r="AK25" s="1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</row>
    <row r="26" spans="1:1022" x14ac:dyDescent="0.25">
      <c r="A26" s="228" t="s">
        <v>1215</v>
      </c>
      <c r="B26" s="227" t="s">
        <v>69</v>
      </c>
      <c r="C26" s="29" t="s">
        <v>71</v>
      </c>
      <c r="D26" s="8"/>
      <c r="E26" s="198"/>
      <c r="F26" s="10"/>
      <c r="H26" s="261"/>
      <c r="J26" s="14"/>
      <c r="L26" s="16"/>
      <c r="O26"/>
      <c r="P26" s="17">
        <f t="shared" si="1"/>
        <v>0</v>
      </c>
      <c r="R26" s="17">
        <v>1921</v>
      </c>
      <c r="S26" s="19">
        <f t="shared" si="4"/>
        <v>0</v>
      </c>
      <c r="V26" s="19" t="str">
        <f t="shared" si="20"/>
        <v>★</v>
      </c>
      <c r="AC26" s="209"/>
      <c r="AD26" s="117" t="str">
        <f>IF($P26=1,INDEX($D$2:$N$2,MATCH(LARGE($D26:$N26,1),$D26:N26,0)),IF($P26=0,"店舗無し",IF(LARGE($D26:$N26,1)=LARGE($D26:$N26,2),"同率複数",INDEX($D$2:$N$2,MATCH(LARGE($D26:$N26,1),$D26:N26,0)))))</f>
        <v>店舗無し</v>
      </c>
      <c r="AE26" s="209"/>
      <c r="AF26" s="25" t="s">
        <v>72</v>
      </c>
      <c r="AG26" s="34">
        <v>2151</v>
      </c>
      <c r="AH26" s="210" t="s">
        <v>38</v>
      </c>
      <c r="AI26" s="2"/>
      <c r="AJ26" s="2"/>
      <c r="AK26" s="1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1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</row>
    <row r="27" spans="1:1022" x14ac:dyDescent="0.25">
      <c r="A27" s="228" t="s">
        <v>1215</v>
      </c>
      <c r="B27" s="227" t="s">
        <v>69</v>
      </c>
      <c r="C27" s="29" t="s">
        <v>73</v>
      </c>
      <c r="D27" s="8"/>
      <c r="E27" s="198">
        <v>1</v>
      </c>
      <c r="F27" s="10"/>
      <c r="H27" s="261"/>
      <c r="J27" s="14">
        <v>1</v>
      </c>
      <c r="L27" s="16"/>
      <c r="O27"/>
      <c r="P27" s="17">
        <f t="shared" si="1"/>
        <v>2</v>
      </c>
      <c r="R27" s="17">
        <v>6683</v>
      </c>
      <c r="S27" s="19">
        <f t="shared" si="4"/>
        <v>3341.5</v>
      </c>
      <c r="V27" s="19" t="str">
        <f t="shared" si="20"/>
        <v>△</v>
      </c>
      <c r="Z27" s="198"/>
      <c r="AC27" s="209"/>
      <c r="AD27" s="117" t="str">
        <f>IF($P27=1,INDEX($D$2:$N$2,MATCH(LARGE($D27:$N27,1),$D27:N27,0)),IF($P27=0,"店舗無し",IF(LARGE($D27:$N27,1)=LARGE($D27:$N27,2),"同率複数",INDEX($D$2:$N$2,MATCH(LARGE($D27:$N27,1),$D27:N27,0)))))</f>
        <v>同率複数</v>
      </c>
      <c r="AE27" s="209"/>
      <c r="AF27" s="25" t="s">
        <v>74</v>
      </c>
      <c r="AG27" s="34">
        <v>2114</v>
      </c>
      <c r="AH27" s="210" t="s">
        <v>38</v>
      </c>
      <c r="AI27" s="2"/>
      <c r="AJ27" s="2"/>
      <c r="AK27" s="1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1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</row>
    <row r="28" spans="1:1022" x14ac:dyDescent="0.25">
      <c r="A28" s="228" t="s">
        <v>1215</v>
      </c>
      <c r="B28" s="227" t="s">
        <v>69</v>
      </c>
      <c r="C28" s="29" t="s">
        <v>75</v>
      </c>
      <c r="D28" s="8">
        <v>1</v>
      </c>
      <c r="E28" s="198">
        <v>1</v>
      </c>
      <c r="F28" s="10"/>
      <c r="H28" s="261"/>
      <c r="J28" s="14"/>
      <c r="L28" s="16"/>
      <c r="O28"/>
      <c r="P28" s="17">
        <f t="shared" si="1"/>
        <v>2</v>
      </c>
      <c r="R28" s="17">
        <v>4220</v>
      </c>
      <c r="S28" s="19">
        <f t="shared" si="4"/>
        <v>2110</v>
      </c>
      <c r="V28" s="19" t="str">
        <f t="shared" si="20"/>
        <v>△</v>
      </c>
      <c r="Z28" s="198"/>
      <c r="AC28" s="209"/>
      <c r="AD28" s="117" t="str">
        <f>IF($P28=1,INDEX($D$2:$N$2,MATCH(LARGE($D28:$N28,1),$D28:N28,0)),IF($P28=0,"店舗無し",IF(LARGE($D28:$N28,1)=LARGE($D28:$N28,2),"同率複数",INDEX($D$2:$N$2,MATCH(LARGE($D28:$N28,1),$D28:N28,0)))))</f>
        <v>同率複数</v>
      </c>
      <c r="AE28" s="209"/>
      <c r="AF28" s="25" t="s">
        <v>76</v>
      </c>
      <c r="AG28" s="34">
        <v>2044</v>
      </c>
      <c r="AH28" s="210" t="s">
        <v>38</v>
      </c>
      <c r="AI28" s="2"/>
      <c r="AJ28" s="2"/>
      <c r="AK28" s="1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1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</row>
    <row r="29" spans="1:1022" x14ac:dyDescent="0.25">
      <c r="A29" s="228" t="s">
        <v>1215</v>
      </c>
      <c r="B29" s="227" t="s">
        <v>69</v>
      </c>
      <c r="C29" s="29" t="s">
        <v>64</v>
      </c>
      <c r="D29" s="8"/>
      <c r="E29" s="198"/>
      <c r="F29" s="10"/>
      <c r="H29" s="261"/>
      <c r="J29" s="14"/>
      <c r="L29" s="16"/>
      <c r="O29"/>
      <c r="P29" s="17">
        <f t="shared" si="1"/>
        <v>0</v>
      </c>
      <c r="R29" s="17">
        <v>2483</v>
      </c>
      <c r="S29" s="19">
        <f t="shared" si="4"/>
        <v>0</v>
      </c>
      <c r="V29" s="19" t="str">
        <f t="shared" si="20"/>
        <v>★</v>
      </c>
      <c r="AC29" s="209"/>
      <c r="AD29" s="117" t="str">
        <f>IF($P29=1,INDEX($D$2:$N$2,MATCH(LARGE($D29:$N29,1),$D29:N29,0)),IF($P29=0,"店舗無し",IF(LARGE($D29:$N29,1)=LARGE($D29:$N29,2),"同率複数",INDEX($D$2:$N$2,MATCH(LARGE($D29:$N29,1),$D29:N29,0)))))</f>
        <v>店舗無し</v>
      </c>
      <c r="AE29" s="209"/>
      <c r="AF29" s="25" t="s">
        <v>71</v>
      </c>
      <c r="AG29" s="34">
        <v>1921</v>
      </c>
      <c r="AH29" s="210" t="s">
        <v>38</v>
      </c>
      <c r="AI29" s="2"/>
      <c r="AJ29" s="2"/>
      <c r="AK29" s="1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1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</row>
    <row r="30" spans="1:1022" x14ac:dyDescent="0.25">
      <c r="A30" s="228" t="s">
        <v>1213</v>
      </c>
      <c r="B30" s="227" t="s">
        <v>77</v>
      </c>
      <c r="C30" s="29" t="s">
        <v>77</v>
      </c>
      <c r="D30" s="8">
        <v>4</v>
      </c>
      <c r="E30" s="198">
        <v>4</v>
      </c>
      <c r="F30" s="10">
        <v>1</v>
      </c>
      <c r="H30" s="261"/>
      <c r="J30" s="14"/>
      <c r="K30" s="15">
        <v>2</v>
      </c>
      <c r="L30" s="16"/>
      <c r="O30"/>
      <c r="P30" s="17">
        <f t="shared" si="1"/>
        <v>11</v>
      </c>
      <c r="R30" s="17">
        <v>54902</v>
      </c>
      <c r="S30" s="19">
        <f t="shared" si="4"/>
        <v>4991.090909090909</v>
      </c>
      <c r="U30" s="17">
        <v>8716</v>
      </c>
      <c r="V30" s="19">
        <f t="shared" si="20"/>
        <v>792.36363636363637</v>
      </c>
      <c r="Z30" s="198">
        <v>2</v>
      </c>
      <c r="AC30" s="209"/>
      <c r="AD30" s="117" t="str">
        <f>IF($P30=1,INDEX($D$2:$N$2,MATCH(LARGE($D30:$N30,1),$D30:N30,0)),IF($P30=0,"店舗無し",IF(LARGE($D30:$N30,1)=LARGE($D30:$N30,2),"同率複数",INDEX($D$2:$N$2,MATCH(LARGE($D30:$N30,1),$D30:N30,0)))))</f>
        <v>同率複数</v>
      </c>
      <c r="AE30" s="209"/>
      <c r="AF30" s="25" t="s">
        <v>78</v>
      </c>
      <c r="AG30" s="34">
        <v>1811</v>
      </c>
      <c r="AH30" s="210" t="s">
        <v>38</v>
      </c>
      <c r="AI30" s="2"/>
      <c r="AJ30" s="2"/>
      <c r="AK30" s="1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1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</row>
    <row r="31" spans="1:1022" x14ac:dyDescent="0.25">
      <c r="A31" s="228" t="s">
        <v>1213</v>
      </c>
      <c r="B31" s="227" t="s">
        <v>77</v>
      </c>
      <c r="C31" s="29" t="s">
        <v>41</v>
      </c>
      <c r="D31" s="8"/>
      <c r="E31" s="198"/>
      <c r="F31" s="10"/>
      <c r="H31" s="261"/>
      <c r="J31" s="14"/>
      <c r="L31" s="16"/>
      <c r="O31"/>
      <c r="P31" s="17">
        <f t="shared" si="1"/>
        <v>0</v>
      </c>
      <c r="R31" s="17">
        <v>5834</v>
      </c>
      <c r="S31" s="19">
        <f t="shared" si="4"/>
        <v>0</v>
      </c>
      <c r="V31" s="19" t="str">
        <f t="shared" si="20"/>
        <v>★</v>
      </c>
      <c r="AC31" s="209"/>
      <c r="AD31" s="117" t="str">
        <f>IF($P31=1,INDEX($D$2:$N$2,MATCH(LARGE($D31:$N31,1),$D31:N31,0)),IF($P31=0,"店舗無し",IF(LARGE($D31:$N31,1)=LARGE($D31:$N31,2),"同率複数",INDEX($D$2:$N$2,MATCH(LARGE($D31:$N31,1),$D31:N31,0)))))</f>
        <v>店舗無し</v>
      </c>
      <c r="AE31" s="209"/>
      <c r="AF31" s="25" t="s">
        <v>79</v>
      </c>
      <c r="AG31" s="34">
        <v>1722</v>
      </c>
      <c r="AH31" s="210" t="s">
        <v>38</v>
      </c>
      <c r="AI31" s="2"/>
      <c r="AJ31" s="2"/>
      <c r="AK31" s="1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1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</row>
    <row r="32" spans="1:1022" x14ac:dyDescent="0.25">
      <c r="A32" s="228" t="s">
        <v>1213</v>
      </c>
      <c r="B32" s="227" t="s">
        <v>77</v>
      </c>
      <c r="C32" s="29" t="s">
        <v>80</v>
      </c>
      <c r="D32" s="8"/>
      <c r="E32" s="198"/>
      <c r="F32" s="10"/>
      <c r="H32" s="261"/>
      <c r="J32" s="14"/>
      <c r="L32" s="16"/>
      <c r="O32"/>
      <c r="P32" s="17">
        <f t="shared" si="1"/>
        <v>0</v>
      </c>
      <c r="R32" s="17">
        <v>1017</v>
      </c>
      <c r="S32" s="19">
        <f t="shared" si="4"/>
        <v>0</v>
      </c>
      <c r="V32" s="19" t="str">
        <f t="shared" si="20"/>
        <v>★</v>
      </c>
      <c r="AC32" s="209"/>
      <c r="AD32" s="117" t="str">
        <f>IF($P32=1,INDEX($D$2:$N$2,MATCH(LARGE($D32:$N32,1),$D32:N32,0)),IF($P32=0,"店舗無し",IF(LARGE($D32:$N32,1)=LARGE($D32:$N32,2),"同率複数",INDEX($D$2:$N$2,MATCH(LARGE($D32:$N32,1),$D32:N32,0)))))</f>
        <v>店舗無し</v>
      </c>
      <c r="AE32" s="209"/>
      <c r="AF32" s="25" t="s">
        <v>81</v>
      </c>
      <c r="AG32" s="34">
        <v>1597</v>
      </c>
      <c r="AH32" s="210" t="s">
        <v>38</v>
      </c>
      <c r="AI32" s="2"/>
      <c r="AJ32" s="2"/>
      <c r="AK32" s="1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</row>
    <row r="33" spans="1:1022" x14ac:dyDescent="0.25">
      <c r="A33" s="228" t="s">
        <v>1213</v>
      </c>
      <c r="B33" s="227" t="s">
        <v>77</v>
      </c>
      <c r="C33" s="29" t="s">
        <v>57</v>
      </c>
      <c r="D33" s="8"/>
      <c r="E33" s="198"/>
      <c r="F33" s="10"/>
      <c r="H33" s="261"/>
      <c r="J33" s="14"/>
      <c r="L33" s="16"/>
      <c r="O33"/>
      <c r="P33" s="17">
        <f t="shared" si="1"/>
        <v>0</v>
      </c>
      <c r="R33" s="17">
        <v>3411</v>
      </c>
      <c r="S33" s="19">
        <f t="shared" si="4"/>
        <v>0</v>
      </c>
      <c r="V33" s="19" t="str">
        <f t="shared" si="20"/>
        <v>★</v>
      </c>
      <c r="AC33" s="209"/>
      <c r="AD33" s="117" t="str">
        <f>IF($P33=1,INDEX($D$2:$N$2,MATCH(LARGE($D33:$N33,1),$D33:N33,0)),IF($P33=0,"店舗無し",IF(LARGE($D33:$N33,1)=LARGE($D33:$N33,2),"同率複数",INDEX($D$2:$N$2,MATCH(LARGE($D33:$N33,1),$D33:N33,0)))))</f>
        <v>店舗無し</v>
      </c>
      <c r="AE33" s="209"/>
      <c r="AF33" s="25" t="s">
        <v>82</v>
      </c>
      <c r="AG33" s="34">
        <v>1511</v>
      </c>
      <c r="AH33" s="210" t="s">
        <v>38</v>
      </c>
      <c r="AI33" s="2"/>
      <c r="AJ33" s="2"/>
      <c r="AK33" s="1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1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</row>
    <row r="34" spans="1:1022" x14ac:dyDescent="0.25">
      <c r="A34" s="228" t="s">
        <v>1213</v>
      </c>
      <c r="B34" s="227" t="s">
        <v>77</v>
      </c>
      <c r="C34" s="29" t="s">
        <v>83</v>
      </c>
      <c r="D34" s="8"/>
      <c r="E34" s="198">
        <v>1</v>
      </c>
      <c r="F34" s="10"/>
      <c r="H34" s="261"/>
      <c r="J34" s="14"/>
      <c r="L34" s="16"/>
      <c r="O34"/>
      <c r="P34" s="17">
        <f t="shared" si="1"/>
        <v>1</v>
      </c>
      <c r="R34" s="17">
        <v>6825</v>
      </c>
      <c r="S34" s="19">
        <f t="shared" si="4"/>
        <v>6825</v>
      </c>
      <c r="V34" s="19" t="str">
        <f t="shared" si="20"/>
        <v>△</v>
      </c>
      <c r="Z34" s="198"/>
      <c r="AC34" s="209"/>
      <c r="AD34" s="117" t="str">
        <f>IF($P34=1,INDEX($D$2:$N$2,MATCH(LARGE($D34:$N34,1),$D34:N34,0)),IF($P34=0,"店舗無し",IF(LARGE($D34:$N34,1)=LARGE($D34:$N34,2),"同率複数",INDEX($D$2:$N$2,MATCH(LARGE($D34:$N34,1),$D34:N34,0)))))</f>
        <v>中部薬品</v>
      </c>
      <c r="AE34" s="209"/>
      <c r="AF34" s="25" t="s">
        <v>84</v>
      </c>
      <c r="AG34" s="34">
        <v>1466</v>
      </c>
      <c r="AH34" s="210" t="s">
        <v>38</v>
      </c>
      <c r="AI34" s="2"/>
      <c r="AJ34" s="2"/>
      <c r="AK34" s="1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1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</row>
    <row r="35" spans="1:1022" x14ac:dyDescent="0.25">
      <c r="A35" s="228" t="s">
        <v>1213</v>
      </c>
      <c r="B35" s="227" t="s">
        <v>77</v>
      </c>
      <c r="C35" s="29" t="s">
        <v>85</v>
      </c>
      <c r="D35" s="8">
        <v>1</v>
      </c>
      <c r="E35" s="198">
        <v>1</v>
      </c>
      <c r="F35" s="10"/>
      <c r="H35" s="261"/>
      <c r="J35" s="14"/>
      <c r="L35" s="16"/>
      <c r="O35"/>
      <c r="P35" s="17">
        <f t="shared" si="1"/>
        <v>2</v>
      </c>
      <c r="R35" s="17">
        <v>7123</v>
      </c>
      <c r="S35" s="19">
        <f t="shared" si="4"/>
        <v>3561.5</v>
      </c>
      <c r="V35" s="19" t="str">
        <f t="shared" si="20"/>
        <v>△</v>
      </c>
      <c r="Z35" s="198"/>
      <c r="AC35" s="209"/>
      <c r="AD35" s="117" t="str">
        <f>IF($P35=1,INDEX($D$2:$N$2,MATCH(LARGE($D35:$N35,1),$D35:N35,0)),IF($P35=0,"店舗無し",IF(LARGE($D35:$N35,1)=LARGE($D35:$N35,2),"同率複数",INDEX($D$2:$N$2,MATCH(LARGE($D35:$N35,1),$D35:N35,0)))))</f>
        <v>同率複数</v>
      </c>
      <c r="AE35" s="209"/>
      <c r="AF35" s="25" t="s">
        <v>54</v>
      </c>
      <c r="AG35" s="34">
        <v>1345</v>
      </c>
      <c r="AH35" s="210" t="s">
        <v>38</v>
      </c>
      <c r="AI35" s="2"/>
      <c r="AJ35" s="2"/>
      <c r="AK35" s="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1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</row>
    <row r="36" spans="1:1022" x14ac:dyDescent="0.25">
      <c r="A36" s="228" t="s">
        <v>1213</v>
      </c>
      <c r="B36" s="227" t="s">
        <v>77</v>
      </c>
      <c r="C36" s="29" t="s">
        <v>53</v>
      </c>
      <c r="D36" s="8"/>
      <c r="E36" s="198"/>
      <c r="F36" s="10"/>
      <c r="H36" s="261"/>
      <c r="J36" s="14"/>
      <c r="L36" s="16"/>
      <c r="O36"/>
      <c r="P36" s="17">
        <f t="shared" si="1"/>
        <v>0</v>
      </c>
      <c r="R36" s="17">
        <v>3852</v>
      </c>
      <c r="S36" s="19">
        <f t="shared" si="4"/>
        <v>0</v>
      </c>
      <c r="V36" s="19" t="str">
        <f t="shared" si="20"/>
        <v>★</v>
      </c>
      <c r="AC36" s="209"/>
      <c r="AD36" s="117" t="str">
        <f>IF($P36=1,INDEX($D$2:$N$2,MATCH(LARGE($D36:$N36,1),$D36:N36,0)),IF($P36=0,"店舗無し",IF(LARGE($D36:$N36,1)=LARGE($D36:$N36,2),"同率複数",INDEX($D$2:$N$2,MATCH(LARGE($D36:$N36,1),$D36:N36,0)))))</f>
        <v>店舗無し</v>
      </c>
      <c r="AE36" s="209"/>
      <c r="AF36" s="25" t="s">
        <v>86</v>
      </c>
      <c r="AG36" s="34">
        <v>1178</v>
      </c>
      <c r="AH36" s="210" t="s">
        <v>38</v>
      </c>
      <c r="AI36" s="2"/>
      <c r="AJ36" s="2"/>
      <c r="AK36" s="1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1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</row>
    <row r="37" spans="1:1022" x14ac:dyDescent="0.25">
      <c r="A37" s="228" t="s">
        <v>1213</v>
      </c>
      <c r="B37" s="227" t="s">
        <v>77</v>
      </c>
      <c r="C37" s="29" t="s">
        <v>76</v>
      </c>
      <c r="D37" s="8"/>
      <c r="E37" s="198"/>
      <c r="F37" s="10"/>
      <c r="H37" s="261"/>
      <c r="J37" s="14"/>
      <c r="L37" s="16"/>
      <c r="O37"/>
      <c r="P37" s="17">
        <f t="shared" ref="P37:P68" si="22">SUM(D37:N37)</f>
        <v>0</v>
      </c>
      <c r="R37" s="17">
        <v>2044</v>
      </c>
      <c r="S37" s="19">
        <f t="shared" si="4"/>
        <v>0</v>
      </c>
      <c r="V37" s="19" t="str">
        <f t="shared" si="20"/>
        <v>★</v>
      </c>
      <c r="AC37" s="209"/>
      <c r="AD37" s="117" t="str">
        <f>IF($P37=1,INDEX($D$2:$N$2,MATCH(LARGE($D37:$N37,1),$D37:N37,0)),IF($P37=0,"店舗無し",IF(LARGE($D37:$N37,1)=LARGE($D37:$N37,2),"同率複数",INDEX($D$2:$N$2,MATCH(LARGE($D37:$N37,1),$D37:N37,0)))))</f>
        <v>店舗無し</v>
      </c>
      <c r="AE37" s="209"/>
      <c r="AF37" s="25" t="s">
        <v>80</v>
      </c>
      <c r="AG37" s="34">
        <v>1017</v>
      </c>
      <c r="AH37" s="210" t="s">
        <v>38</v>
      </c>
      <c r="AI37" s="2"/>
      <c r="AJ37" s="2"/>
      <c r="AK37" s="1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1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</row>
    <row r="38" spans="1:1022" x14ac:dyDescent="0.25">
      <c r="A38" s="228" t="s">
        <v>1215</v>
      </c>
      <c r="B38" s="227" t="s">
        <v>87</v>
      </c>
      <c r="C38" s="29" t="s">
        <v>87</v>
      </c>
      <c r="D38" s="8">
        <v>1</v>
      </c>
      <c r="E38" s="198">
        <v>2</v>
      </c>
      <c r="F38" s="10"/>
      <c r="H38" s="261"/>
      <c r="J38" s="14"/>
      <c r="L38" s="16"/>
      <c r="O38"/>
      <c r="P38" s="17">
        <f t="shared" si="22"/>
        <v>3</v>
      </c>
      <c r="R38" s="17">
        <v>24662</v>
      </c>
      <c r="S38" s="19">
        <f t="shared" si="4"/>
        <v>8220.6666666666661</v>
      </c>
      <c r="U38" s="17">
        <v>6097</v>
      </c>
      <c r="V38" s="19">
        <f t="shared" si="20"/>
        <v>2032.3333333333333</v>
      </c>
      <c r="Z38" s="198">
        <v>2</v>
      </c>
      <c r="AC38" s="209"/>
      <c r="AD38" s="117" t="str">
        <f>IF($P38=1,INDEX($D$2:$N$2,MATCH(LARGE($D38:$N38,1),$D38:N38,0)),IF($P38=0,"店舗無し",IF(LARGE($D38:$N38,1)=LARGE($D38:$N38,2),"同率複数",INDEX($D$2:$N$2,MATCH(LARGE($D38:$N38,1),$D38:N38,0)))))</f>
        <v>中部薬品</v>
      </c>
      <c r="AE38" s="209"/>
      <c r="AF38" s="25" t="s">
        <v>88</v>
      </c>
      <c r="AG38" s="34">
        <v>1007</v>
      </c>
      <c r="AH38" s="210" t="s">
        <v>38</v>
      </c>
      <c r="AI38" s="2"/>
      <c r="AJ38" s="2"/>
      <c r="AK38" s="1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</row>
    <row r="39" spans="1:1022" x14ac:dyDescent="0.25">
      <c r="A39" s="228" t="s">
        <v>1213</v>
      </c>
      <c r="B39" s="227" t="s">
        <v>89</v>
      </c>
      <c r="C39" s="29" t="s">
        <v>89</v>
      </c>
      <c r="D39" s="8">
        <v>2</v>
      </c>
      <c r="E39" s="198">
        <v>2</v>
      </c>
      <c r="F39" s="10"/>
      <c r="H39" s="261">
        <v>1</v>
      </c>
      <c r="J39" s="14"/>
      <c r="K39" s="15">
        <v>1</v>
      </c>
      <c r="L39" s="16"/>
      <c r="O39"/>
      <c r="P39" s="17">
        <f t="shared" si="22"/>
        <v>6</v>
      </c>
      <c r="R39" s="17">
        <v>42298</v>
      </c>
      <c r="S39" s="19">
        <f t="shared" ref="S39:S70" si="23">IF(P39=0,0,SUM(R39/P39))</f>
        <v>7049.666666666667</v>
      </c>
      <c r="U39" s="17">
        <v>7643</v>
      </c>
      <c r="V39" s="19">
        <f t="shared" si="20"/>
        <v>1273.8333333333333</v>
      </c>
      <c r="Z39" s="198"/>
      <c r="AC39" s="209"/>
      <c r="AD39" s="117" t="str">
        <f>IF($P39=1,INDEX($D$2:$N$2,MATCH(LARGE($D39:$N39,1),$D39:N39,0)),IF($P39=0,"店舗無し",IF(LARGE($D39:$N39,1)=LARGE($D39:$N39,2),"同率複数",INDEX($D$2:$N$2,MATCH(LARGE($D39:$N39,1),$D39:N39,0)))))</f>
        <v>同率複数</v>
      </c>
      <c r="AE39" s="209"/>
      <c r="AF39" s="25" t="s">
        <v>62</v>
      </c>
      <c r="AG39" s="34">
        <v>814</v>
      </c>
      <c r="AH39" s="210" t="s">
        <v>38</v>
      </c>
      <c r="AI39" s="2"/>
      <c r="AJ39" s="2"/>
      <c r="AK39" s="1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</row>
    <row r="40" spans="1:1022" x14ac:dyDescent="0.25">
      <c r="A40" s="228" t="s">
        <v>1211</v>
      </c>
      <c r="B40" s="227" t="s">
        <v>90</v>
      </c>
      <c r="C40" s="29" t="s">
        <v>90</v>
      </c>
      <c r="D40" s="8">
        <v>4</v>
      </c>
      <c r="E40" s="198">
        <v>3</v>
      </c>
      <c r="F40" s="10">
        <v>4</v>
      </c>
      <c r="G40" s="11">
        <v>3</v>
      </c>
      <c r="H40" s="261">
        <v>1</v>
      </c>
      <c r="I40" s="13">
        <v>1</v>
      </c>
      <c r="J40" s="14"/>
      <c r="L40" s="16"/>
      <c r="M40" s="17">
        <v>1</v>
      </c>
      <c r="N40" s="18">
        <v>1</v>
      </c>
      <c r="O40"/>
      <c r="P40" s="17">
        <f t="shared" si="22"/>
        <v>18</v>
      </c>
      <c r="R40" s="17">
        <v>64713</v>
      </c>
      <c r="S40" s="19">
        <f t="shared" si="23"/>
        <v>3595.1666666666665</v>
      </c>
      <c r="U40" s="17">
        <v>18982</v>
      </c>
      <c r="V40" s="19">
        <f t="shared" si="20"/>
        <v>1054.5555555555557</v>
      </c>
      <c r="Z40" s="198"/>
      <c r="AC40" s="209"/>
      <c r="AD40" s="117" t="str">
        <f>IF($P40=1,INDEX($D$2:$N$2,MATCH(LARGE($D40:$N40,1),$D40:N40,0)),IF($P40=0,"店舗無し",IF(LARGE($D40:$N40,1)=LARGE($D40:$N40,2),"同率複数",INDEX($D$2:$N$2,MATCH(LARGE($D40:$N40,1),$D40:N40,0)))))</f>
        <v>同率複数</v>
      </c>
      <c r="AE40" s="209"/>
      <c r="AF40" s="25" t="s">
        <v>91</v>
      </c>
      <c r="AG40" s="34">
        <v>663</v>
      </c>
      <c r="AH40" s="210" t="s">
        <v>38</v>
      </c>
      <c r="AI40" s="2"/>
      <c r="AJ40" s="2"/>
      <c r="AK40" s="1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1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</row>
    <row r="41" spans="1:1022" x14ac:dyDescent="0.25">
      <c r="A41" s="228" t="s">
        <v>1213</v>
      </c>
      <c r="B41" s="227" t="s">
        <v>92</v>
      </c>
      <c r="C41" s="29" t="s">
        <v>92</v>
      </c>
      <c r="D41" s="8">
        <v>4</v>
      </c>
      <c r="E41" s="198">
        <v>3</v>
      </c>
      <c r="F41" s="10"/>
      <c r="H41" s="261"/>
      <c r="I41" s="13">
        <v>1</v>
      </c>
      <c r="J41" s="14"/>
      <c r="K41" s="15">
        <v>1</v>
      </c>
      <c r="L41" s="16"/>
      <c r="O41"/>
      <c r="P41" s="17">
        <f t="shared" si="22"/>
        <v>9</v>
      </c>
      <c r="R41" s="17">
        <v>35677</v>
      </c>
      <c r="S41" s="19">
        <f t="shared" si="23"/>
        <v>3964.1111111111113</v>
      </c>
      <c r="U41" s="17">
        <v>6230</v>
      </c>
      <c r="V41" s="19">
        <f t="shared" si="20"/>
        <v>692.22222222222217</v>
      </c>
      <c r="Z41" s="198">
        <v>1</v>
      </c>
      <c r="AC41" s="209"/>
      <c r="AD41" s="117" t="str">
        <f>IF($P41=1,INDEX($D$2:$N$2,MATCH(LARGE($D41:$N41,1),$D41:N41,0)),IF($P41=0,"店舗無し",IF(LARGE($D41:$N41,1)=LARGE($D41:$N41,2),"同率複数",INDEX($D$2:$N$2,MATCH(LARGE($D41:$N41,1),$D41:N41,0)))))</f>
        <v>ゲンキー</v>
      </c>
      <c r="AE41" s="209"/>
      <c r="AF41" s="25" t="s">
        <v>93</v>
      </c>
      <c r="AG41" s="34">
        <v>502</v>
      </c>
      <c r="AH41" s="210" t="s">
        <v>38</v>
      </c>
      <c r="AI41" s="2"/>
      <c r="AJ41" s="2"/>
      <c r="AK41" s="1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1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</row>
    <row r="42" spans="1:1022" x14ac:dyDescent="0.25">
      <c r="A42" s="228" t="s">
        <v>1213</v>
      </c>
      <c r="B42" s="227" t="s">
        <v>92</v>
      </c>
      <c r="C42" s="29" t="s">
        <v>94</v>
      </c>
      <c r="D42" s="8">
        <v>1</v>
      </c>
      <c r="E42" s="198">
        <v>1</v>
      </c>
      <c r="F42" s="10"/>
      <c r="H42" s="261"/>
      <c r="J42" s="14"/>
      <c r="L42" s="16"/>
      <c r="O42"/>
      <c r="P42" s="17">
        <f t="shared" si="22"/>
        <v>2</v>
      </c>
      <c r="R42" s="17">
        <v>5401</v>
      </c>
      <c r="S42" s="19">
        <f t="shared" si="23"/>
        <v>2700.5</v>
      </c>
      <c r="V42" s="19" t="str">
        <f t="shared" ref="V42:V73" si="24">IF(P42=0,"★",IF(U42=0,"△",SUM(U42/P42)))</f>
        <v>△</v>
      </c>
      <c r="Z42" s="198"/>
      <c r="AC42" s="209"/>
      <c r="AD42" s="117" t="str">
        <f>IF($P42=1,INDEX($D$2:$N$2,MATCH(LARGE($D42:$N42,1),$D42:N42,0)),IF($P42=0,"店舗無し",IF(LARGE($D42:$N42,1)=LARGE($D42:$N42,2),"同率複数",INDEX($D$2:$N$2,MATCH(LARGE($D42:$N42,1),$D42:N42,0)))))</f>
        <v>同率複数</v>
      </c>
      <c r="AE42" s="209"/>
      <c r="AF42" s="25" t="s">
        <v>95</v>
      </c>
      <c r="AG42" s="34">
        <v>11568</v>
      </c>
      <c r="AH42" s="210">
        <v>11568</v>
      </c>
      <c r="AI42" s="2"/>
      <c r="AJ42" s="2"/>
      <c r="AK42" s="1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1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</row>
    <row r="43" spans="1:1022" x14ac:dyDescent="0.25">
      <c r="A43" s="228" t="s">
        <v>1213</v>
      </c>
      <c r="B43" s="227" t="s">
        <v>92</v>
      </c>
      <c r="C43" s="29" t="s">
        <v>43</v>
      </c>
      <c r="D43" s="8"/>
      <c r="E43" s="198"/>
      <c r="F43" s="10"/>
      <c r="H43" s="261"/>
      <c r="J43" s="14"/>
      <c r="L43" s="16"/>
      <c r="O43"/>
      <c r="P43" s="17">
        <f t="shared" si="22"/>
        <v>0</v>
      </c>
      <c r="R43" s="17">
        <v>5512</v>
      </c>
      <c r="S43" s="19">
        <f t="shared" si="23"/>
        <v>0</v>
      </c>
      <c r="V43" s="19" t="str">
        <f t="shared" si="24"/>
        <v>★</v>
      </c>
      <c r="AC43" s="209"/>
      <c r="AD43" s="117" t="str">
        <f>IF($P43=1,INDEX($D$2:$N$2,MATCH(LARGE($D43:$N43,1),$D43:N43,0)),IF($P43=0,"店舗無し",IF(LARGE($D43:$N43,1)=LARGE($D43:$N43,2),"同率複数",INDEX($D$2:$N$2,MATCH(LARGE($D43:$N43,1),$D43:N43,0)))))</f>
        <v>店舗無し</v>
      </c>
      <c r="AE43" s="209"/>
      <c r="AF43" s="25" t="s">
        <v>96</v>
      </c>
      <c r="AG43" s="34">
        <v>23071</v>
      </c>
      <c r="AH43" s="210">
        <v>11535.5</v>
      </c>
      <c r="AI43" s="2"/>
      <c r="AJ43" s="2"/>
      <c r="AK43" s="1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1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</row>
    <row r="44" spans="1:1022" x14ac:dyDescent="0.25">
      <c r="A44" s="228" t="s">
        <v>1213</v>
      </c>
      <c r="B44" s="227" t="s">
        <v>92</v>
      </c>
      <c r="C44" s="29" t="s">
        <v>97</v>
      </c>
      <c r="D44" s="8">
        <v>1</v>
      </c>
      <c r="E44" s="198">
        <v>1</v>
      </c>
      <c r="F44" s="10"/>
      <c r="H44" s="261"/>
      <c r="J44" s="14"/>
      <c r="L44" s="16"/>
      <c r="O44"/>
      <c r="P44" s="17">
        <f t="shared" si="22"/>
        <v>2</v>
      </c>
      <c r="R44" s="17">
        <v>6903</v>
      </c>
      <c r="S44" s="19">
        <f t="shared" si="23"/>
        <v>3451.5</v>
      </c>
      <c r="V44" s="19" t="str">
        <f t="shared" si="24"/>
        <v>△</v>
      </c>
      <c r="Z44" s="198"/>
      <c r="AC44" s="209"/>
      <c r="AD44" s="117" t="str">
        <f>IF($P44=1,INDEX($D$2:$N$2,MATCH(LARGE($D44:$N44,1),$D44:N44,0)),IF($P44=0,"店舗無し",IF(LARGE($D44:$N44,1)=LARGE($D44:$N44,2),"同率複数",INDEX($D$2:$N$2,MATCH(LARGE($D44:$N44,1),$D44:N44,0)))))</f>
        <v>同率複数</v>
      </c>
      <c r="AE44" s="209"/>
      <c r="AF44" s="25" t="s">
        <v>98</v>
      </c>
      <c r="AG44" s="34">
        <v>11495</v>
      </c>
      <c r="AH44" s="210">
        <v>11495</v>
      </c>
      <c r="AI44" s="2"/>
      <c r="AJ44" s="2"/>
      <c r="AK44" s="1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1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</row>
    <row r="45" spans="1:1022" x14ac:dyDescent="0.25">
      <c r="A45" s="228" t="s">
        <v>1213</v>
      </c>
      <c r="B45" s="227" t="s">
        <v>92</v>
      </c>
      <c r="C45" s="29" t="s">
        <v>88</v>
      </c>
      <c r="D45" s="8"/>
      <c r="E45" s="198"/>
      <c r="F45" s="10"/>
      <c r="H45" s="261"/>
      <c r="J45" s="14"/>
      <c r="L45" s="16"/>
      <c r="O45"/>
      <c r="P45" s="17">
        <f t="shared" si="22"/>
        <v>0</v>
      </c>
      <c r="R45" s="17">
        <v>1007</v>
      </c>
      <c r="S45" s="19">
        <f t="shared" si="23"/>
        <v>0</v>
      </c>
      <c r="V45" s="19" t="str">
        <f t="shared" si="24"/>
        <v>★</v>
      </c>
      <c r="AC45" s="209"/>
      <c r="AD45" s="117" t="str">
        <f>IF($P45=1,INDEX($D$2:$N$2,MATCH(LARGE($D45:$N45,1),$D45:N45,0)),IF($P45=0,"店舗無し",IF(LARGE($D45:$N45,1)=LARGE($D45:$N45,2),"同率複数",INDEX($D$2:$N$2,MATCH(LARGE($D45:$N45,1),$D45:N45,0)))))</f>
        <v>店舗無し</v>
      </c>
      <c r="AE45" s="209"/>
      <c r="AF45" s="25" t="s">
        <v>99</v>
      </c>
      <c r="AG45" s="34">
        <v>9774</v>
      </c>
      <c r="AH45" s="210">
        <v>9774</v>
      </c>
      <c r="AI45" s="2"/>
      <c r="AJ45" s="2"/>
      <c r="AK45" s="1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1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</row>
    <row r="46" spans="1:1022" x14ac:dyDescent="0.25">
      <c r="A46" s="228" t="s">
        <v>1213</v>
      </c>
      <c r="B46" s="227" t="s">
        <v>92</v>
      </c>
      <c r="C46" s="29" t="s">
        <v>61</v>
      </c>
      <c r="D46" s="8"/>
      <c r="E46" s="198"/>
      <c r="F46" s="10"/>
      <c r="H46" s="261"/>
      <c r="J46" s="14"/>
      <c r="L46" s="16"/>
      <c r="O46"/>
      <c r="P46" s="17">
        <f t="shared" si="22"/>
        <v>0</v>
      </c>
      <c r="R46" s="17">
        <v>2774</v>
      </c>
      <c r="S46" s="19">
        <f t="shared" si="23"/>
        <v>0</v>
      </c>
      <c r="V46" s="19" t="str">
        <f t="shared" si="24"/>
        <v>★</v>
      </c>
      <c r="AC46" s="209"/>
      <c r="AD46" s="117" t="str">
        <f>IF($P46=1,INDEX($D$2:$N$2,MATCH(LARGE($D46:$N46,1),$D46:N46,0)),IF($P46=0,"店舗無し",IF(LARGE($D46:$N46,1)=LARGE($D46:$N46,2),"同率複数",INDEX($D$2:$N$2,MATCH(LARGE($D46:$N46,1),$D46:N46,0)))))</f>
        <v>店舗無し</v>
      </c>
      <c r="AE46" s="209"/>
      <c r="AF46" s="25" t="s">
        <v>100</v>
      </c>
      <c r="AG46" s="34">
        <v>19027</v>
      </c>
      <c r="AH46" s="210">
        <v>9513.5</v>
      </c>
      <c r="AI46" s="2"/>
      <c r="AJ46" s="2"/>
      <c r="AK46" s="1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1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</row>
    <row r="47" spans="1:1022" x14ac:dyDescent="0.25">
      <c r="A47" s="228" t="s">
        <v>1216</v>
      </c>
      <c r="B47" s="227" t="s">
        <v>101</v>
      </c>
      <c r="C47" s="29" t="s">
        <v>101</v>
      </c>
      <c r="D47" s="8">
        <v>3</v>
      </c>
      <c r="E47" s="198"/>
      <c r="F47" s="10">
        <v>3</v>
      </c>
      <c r="G47" s="11">
        <v>1</v>
      </c>
      <c r="H47" s="261"/>
      <c r="J47" s="14"/>
      <c r="K47" s="15">
        <v>1</v>
      </c>
      <c r="L47" s="16"/>
      <c r="O47"/>
      <c r="P47" s="17">
        <f t="shared" si="22"/>
        <v>8</v>
      </c>
      <c r="R47" s="17">
        <v>50063</v>
      </c>
      <c r="S47" s="19">
        <f t="shared" si="23"/>
        <v>6257.875</v>
      </c>
      <c r="U47" s="17">
        <v>10726</v>
      </c>
      <c r="V47" s="19">
        <f t="shared" si="24"/>
        <v>1340.75</v>
      </c>
      <c r="AC47" s="209"/>
      <c r="AD47" s="117" t="str">
        <f>IF($P47=1,INDEX($D$2:$N$2,MATCH(LARGE($D47:$N47,1),$D47:N47,0)),IF($P47=0,"店舗無し",IF(LARGE($D47:$N47,1)=LARGE($D47:$N47,2),"同率複数",INDEX($D$2:$N$2,MATCH(LARGE($D47:$N47,1),$D47:N47,0)))))</f>
        <v>同率複数</v>
      </c>
      <c r="AE47" s="209"/>
      <c r="AF47" s="25" t="s">
        <v>102</v>
      </c>
      <c r="AG47" s="34">
        <v>9141</v>
      </c>
      <c r="AH47" s="210">
        <v>9141</v>
      </c>
      <c r="AI47" s="2"/>
      <c r="AJ47" s="2"/>
      <c r="AK47" s="1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1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</row>
    <row r="48" spans="1:1022" x14ac:dyDescent="0.25">
      <c r="A48" s="228" t="s">
        <v>1213</v>
      </c>
      <c r="B48" s="227" t="s">
        <v>103</v>
      </c>
      <c r="C48" s="29" t="s">
        <v>103</v>
      </c>
      <c r="D48" s="8">
        <v>4</v>
      </c>
      <c r="E48" s="198">
        <v>1</v>
      </c>
      <c r="F48" s="10">
        <v>3</v>
      </c>
      <c r="G48" s="11">
        <v>1</v>
      </c>
      <c r="H48" s="261"/>
      <c r="J48" s="14"/>
      <c r="L48" s="16"/>
      <c r="M48" s="17">
        <v>2</v>
      </c>
      <c r="O48"/>
      <c r="P48" s="17">
        <f t="shared" si="22"/>
        <v>11</v>
      </c>
      <c r="R48" s="17">
        <v>63283</v>
      </c>
      <c r="S48" s="19">
        <f t="shared" si="23"/>
        <v>5753</v>
      </c>
      <c r="U48" s="17">
        <v>32367</v>
      </c>
      <c r="V48" s="19">
        <f t="shared" si="24"/>
        <v>2942.4545454545455</v>
      </c>
      <c r="Z48" s="198">
        <v>1</v>
      </c>
      <c r="AC48" s="209"/>
      <c r="AD48" s="117" t="str">
        <f>IF($P48=1,INDEX($D$2:$N$2,MATCH(LARGE($D48:$N48,1),$D48:N48,0)),IF($P48=0,"店舗無し",IF(LARGE($D48:$N48,1)=LARGE($D48:$N48,2),"同率複数",INDEX($D$2:$N$2,MATCH(LARGE($D48:$N48,1),$D48:N48,0)))))</f>
        <v>ゲンキー</v>
      </c>
      <c r="AE48" s="209"/>
      <c r="AF48" s="25" t="s">
        <v>104</v>
      </c>
      <c r="AG48" s="34">
        <v>8869</v>
      </c>
      <c r="AH48" s="210">
        <v>8869</v>
      </c>
      <c r="AI48" s="2"/>
      <c r="AJ48" s="2"/>
      <c r="AK48" s="1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1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</row>
    <row r="49" spans="1:1022" x14ac:dyDescent="0.25">
      <c r="A49" s="228" t="s">
        <v>1214</v>
      </c>
      <c r="B49" s="227" t="s">
        <v>105</v>
      </c>
      <c r="C49" s="29" t="s">
        <v>105</v>
      </c>
      <c r="D49" s="8">
        <v>8</v>
      </c>
      <c r="E49" s="198">
        <v>7</v>
      </c>
      <c r="F49" s="10">
        <v>7</v>
      </c>
      <c r="G49" s="11">
        <v>6</v>
      </c>
      <c r="H49" s="261">
        <v>1</v>
      </c>
      <c r="I49" s="13">
        <v>1</v>
      </c>
      <c r="J49" s="14"/>
      <c r="L49" s="16"/>
      <c r="O49"/>
      <c r="P49" s="17">
        <f t="shared" si="22"/>
        <v>30</v>
      </c>
      <c r="R49" s="17">
        <v>131991</v>
      </c>
      <c r="S49" s="19">
        <f t="shared" si="23"/>
        <v>4399.7</v>
      </c>
      <c r="U49" s="17">
        <v>86816</v>
      </c>
      <c r="V49" s="19">
        <f t="shared" si="24"/>
        <v>2893.8666666666668</v>
      </c>
      <c r="Z49" s="198">
        <v>1</v>
      </c>
      <c r="AC49" s="209"/>
      <c r="AD49" s="117" t="str">
        <f>IF($P49=1,INDEX($D$2:$N$2,MATCH(LARGE($D49:$N49,1),$D49:N49,0)),IF($P49=0,"店舗無し",IF(LARGE($D49:$N49,1)=LARGE($D49:$N49,2),"同率複数",INDEX($D$2:$N$2,MATCH(LARGE($D49:$N49,1),$D49:N49,0)))))</f>
        <v>ゲンキー</v>
      </c>
      <c r="AE49" s="209"/>
      <c r="AF49" s="25" t="s">
        <v>106</v>
      </c>
      <c r="AG49" s="34">
        <v>17534</v>
      </c>
      <c r="AH49" s="210">
        <v>8767</v>
      </c>
      <c r="AI49" s="2"/>
      <c r="AJ49" s="2"/>
      <c r="AK49" s="1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1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</row>
    <row r="50" spans="1:1022" x14ac:dyDescent="0.25">
      <c r="A50" s="228" t="s">
        <v>1214</v>
      </c>
      <c r="B50" s="227" t="s">
        <v>105</v>
      </c>
      <c r="C50" s="219" t="s">
        <v>99</v>
      </c>
      <c r="D50" s="8">
        <v>1</v>
      </c>
      <c r="E50" s="198"/>
      <c r="F50" s="10">
        <v>1</v>
      </c>
      <c r="H50" s="261"/>
      <c r="J50" s="14"/>
      <c r="L50" s="16"/>
      <c r="O50"/>
      <c r="P50" s="17">
        <f t="shared" si="22"/>
        <v>2</v>
      </c>
      <c r="R50" s="17">
        <v>9774</v>
      </c>
      <c r="S50" s="19">
        <f t="shared" si="23"/>
        <v>4887</v>
      </c>
      <c r="V50" s="19" t="str">
        <f t="shared" si="24"/>
        <v>△</v>
      </c>
      <c r="AC50" s="209"/>
      <c r="AD50" s="117" t="str">
        <f>IF($P50=1,INDEX($D$2:$N$2,MATCH(LARGE($D50:$N50,1),$D50:N50,0)),IF($P50=0,"店舗無し",IF(LARGE($D50:$N50,1)=LARGE($D50:$N50,2),"同率複数",INDEX($D$2:$N$2,MATCH(LARGE($D50:$N50,1),$D50:N50,0)))))</f>
        <v>同率複数</v>
      </c>
      <c r="AE50" s="209"/>
      <c r="AF50" s="25" t="s">
        <v>107</v>
      </c>
      <c r="AG50" s="34">
        <v>8606</v>
      </c>
      <c r="AH50" s="210">
        <v>8606</v>
      </c>
      <c r="AI50" s="2"/>
      <c r="AJ50" s="2"/>
      <c r="AK50" s="1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1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</row>
    <row r="51" spans="1:1022" x14ac:dyDescent="0.25">
      <c r="A51" s="228" t="s">
        <v>1216</v>
      </c>
      <c r="B51" s="227" t="s">
        <v>108</v>
      </c>
      <c r="C51" s="29" t="s">
        <v>108</v>
      </c>
      <c r="D51" s="8">
        <v>8</v>
      </c>
      <c r="E51" s="198">
        <v>5</v>
      </c>
      <c r="F51" s="10">
        <v>5</v>
      </c>
      <c r="G51" s="11">
        <v>2</v>
      </c>
      <c r="H51" s="261"/>
      <c r="J51" s="14"/>
      <c r="L51" s="16">
        <v>2</v>
      </c>
      <c r="O51"/>
      <c r="P51" s="17">
        <f t="shared" si="22"/>
        <v>22</v>
      </c>
      <c r="R51" s="17">
        <v>91652</v>
      </c>
      <c r="S51" s="19">
        <f t="shared" si="23"/>
        <v>4166</v>
      </c>
      <c r="U51" s="17">
        <v>42645</v>
      </c>
      <c r="V51" s="19">
        <f t="shared" si="24"/>
        <v>1938.409090909091</v>
      </c>
      <c r="Z51" s="198">
        <v>5</v>
      </c>
      <c r="AC51" s="209"/>
      <c r="AD51" s="117" t="str">
        <f>IF($P51=1,INDEX($D$2:$N$2,MATCH(LARGE($D51:$N51,1),$D51:N51,0)),IF($P51=0,"店舗無し",IF(LARGE($D51:$N51,1)=LARGE($D51:$N51,2),"同率複数",INDEX($D$2:$N$2,MATCH(LARGE($D51:$N51,1),$D51:N51,0)))))</f>
        <v>ゲンキー</v>
      </c>
      <c r="AE51" s="209"/>
      <c r="AF51" s="25" t="s">
        <v>87</v>
      </c>
      <c r="AG51" s="34">
        <v>24662</v>
      </c>
      <c r="AH51" s="210">
        <v>8220.6666666666697</v>
      </c>
      <c r="AI51" s="2"/>
      <c r="AJ51" s="2"/>
      <c r="AK51" s="1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1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</row>
    <row r="52" spans="1:1022" x14ac:dyDescent="0.25">
      <c r="A52" s="228" t="s">
        <v>1216</v>
      </c>
      <c r="B52" s="227" t="s">
        <v>108</v>
      </c>
      <c r="C52" s="29" t="s">
        <v>78</v>
      </c>
      <c r="D52" s="8"/>
      <c r="E52" s="198"/>
      <c r="F52" s="10"/>
      <c r="H52" s="261"/>
      <c r="J52" s="14"/>
      <c r="L52" s="16"/>
      <c r="O52"/>
      <c r="P52" s="17">
        <f t="shared" si="22"/>
        <v>0</v>
      </c>
      <c r="R52" s="17">
        <v>1811</v>
      </c>
      <c r="S52" s="19">
        <f t="shared" si="23"/>
        <v>0</v>
      </c>
      <c r="V52" s="19" t="str">
        <f t="shared" si="24"/>
        <v>★</v>
      </c>
      <c r="AC52" s="209"/>
      <c r="AD52" s="117" t="str">
        <f>IF($P52=1,INDEX($D$2:$N$2,MATCH(LARGE($D52:$N52,1),$D52:N52,0)),IF($P52=0,"店舗無し",IF(LARGE($D52:$N52,1)=LARGE($D52:$N52,2),"同率複数",INDEX($D$2:$N$2,MATCH(LARGE($D52:$N52,1),$D52:N52,0)))))</f>
        <v>店舗無し</v>
      </c>
      <c r="AE52" s="209"/>
      <c r="AF52" s="25" t="s">
        <v>109</v>
      </c>
      <c r="AG52" s="34">
        <v>16209</v>
      </c>
      <c r="AH52" s="210">
        <v>8104.5</v>
      </c>
      <c r="AI52" s="2"/>
      <c r="AJ52" s="2"/>
      <c r="AK52" s="1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1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</row>
    <row r="53" spans="1:1022" x14ac:dyDescent="0.25">
      <c r="A53" s="228" t="s">
        <v>1214</v>
      </c>
      <c r="B53" s="227" t="s">
        <v>110</v>
      </c>
      <c r="C53" s="29" t="s">
        <v>110</v>
      </c>
      <c r="D53" s="8">
        <v>1</v>
      </c>
      <c r="E53" s="198">
        <v>2</v>
      </c>
      <c r="F53" s="10">
        <v>1</v>
      </c>
      <c r="G53" s="11">
        <v>1</v>
      </c>
      <c r="H53" s="261">
        <v>1</v>
      </c>
      <c r="J53" s="14"/>
      <c r="L53" s="16"/>
      <c r="O53"/>
      <c r="P53" s="17">
        <f t="shared" si="22"/>
        <v>6</v>
      </c>
      <c r="R53" s="17">
        <v>22137</v>
      </c>
      <c r="S53" s="19">
        <f t="shared" si="23"/>
        <v>3689.5</v>
      </c>
      <c r="U53" s="17">
        <v>10069</v>
      </c>
      <c r="V53" s="19">
        <f t="shared" si="24"/>
        <v>1678.1666666666667</v>
      </c>
      <c r="Z53" s="198">
        <v>1</v>
      </c>
      <c r="AC53" s="209"/>
      <c r="AD53" s="117" t="str">
        <f>IF($P53=1,INDEX($D$2:$N$2,MATCH(LARGE($D53:$N53,1),$D53:N53,0)),IF($P53=0,"店舗無し",IF(LARGE($D53:$N53,1)=LARGE($D53:$N53,2),"同率複数",INDEX($D$2:$N$2,MATCH(LARGE($D53:$N53,1),$D53:N53,0)))))</f>
        <v>中部薬品</v>
      </c>
      <c r="AE53" s="209"/>
      <c r="AF53" s="25" t="s">
        <v>111</v>
      </c>
      <c r="AG53" s="34">
        <v>23820</v>
      </c>
      <c r="AH53" s="210">
        <v>7940</v>
      </c>
      <c r="AI53" s="2"/>
      <c r="AJ53" s="2"/>
      <c r="AK53" s="1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1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</row>
    <row r="54" spans="1:1022" x14ac:dyDescent="0.25">
      <c r="A54" s="228" t="s">
        <v>1214</v>
      </c>
      <c r="B54" s="227" t="s">
        <v>112</v>
      </c>
      <c r="C54" s="29" t="s">
        <v>112</v>
      </c>
      <c r="D54" s="8">
        <v>3</v>
      </c>
      <c r="E54" s="198"/>
      <c r="F54" s="10">
        <v>2</v>
      </c>
      <c r="H54" s="261">
        <v>2</v>
      </c>
      <c r="J54" s="14"/>
      <c r="L54" s="16"/>
      <c r="O54"/>
      <c r="P54" s="17">
        <f t="shared" si="22"/>
        <v>7</v>
      </c>
      <c r="R54" s="17">
        <v>22319</v>
      </c>
      <c r="S54" s="19">
        <f t="shared" si="23"/>
        <v>3188.4285714285716</v>
      </c>
      <c r="U54" s="17">
        <v>13081</v>
      </c>
      <c r="V54" s="19">
        <f t="shared" si="24"/>
        <v>1868.7142857142858</v>
      </c>
      <c r="AC54" s="209"/>
      <c r="AD54" s="117" t="str">
        <f>IF($P54=1,INDEX($D$2:$N$2,MATCH(LARGE($D54:$N54,1),$D54:N54,0)),IF($P54=0,"店舗無し",IF(LARGE($D54:$N54,1)=LARGE($D54:$N54,2),"同率複数",INDEX($D$2:$N$2,MATCH(LARGE($D54:$N54,1),$D54:N54,0)))))</f>
        <v>ゲンキー</v>
      </c>
      <c r="AE54" s="209"/>
      <c r="AF54" s="25" t="s">
        <v>113</v>
      </c>
      <c r="AG54" s="34">
        <v>7868</v>
      </c>
      <c r="AH54" s="210">
        <v>7868</v>
      </c>
      <c r="AI54" s="2"/>
      <c r="AJ54" s="2"/>
      <c r="AK54" s="1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1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</row>
    <row r="55" spans="1:1022" x14ac:dyDescent="0.25">
      <c r="A55" s="228" t="s">
        <v>1211</v>
      </c>
      <c r="B55" s="227" t="s">
        <v>114</v>
      </c>
      <c r="C55" s="29" t="s">
        <v>114</v>
      </c>
      <c r="D55" s="8">
        <v>2</v>
      </c>
      <c r="E55" s="198">
        <v>2</v>
      </c>
      <c r="F55" s="10"/>
      <c r="H55" s="261">
        <v>2</v>
      </c>
      <c r="J55" s="14"/>
      <c r="L55" s="16"/>
      <c r="O55"/>
      <c r="P55" s="17">
        <f t="shared" si="22"/>
        <v>6</v>
      </c>
      <c r="R55" s="17">
        <v>33256</v>
      </c>
      <c r="S55" s="19">
        <f t="shared" si="23"/>
        <v>5542.666666666667</v>
      </c>
      <c r="U55" s="17">
        <v>5108</v>
      </c>
      <c r="V55" s="19">
        <f t="shared" si="24"/>
        <v>851.33333333333337</v>
      </c>
      <c r="Z55" s="198"/>
      <c r="AC55" s="209"/>
      <c r="AD55" s="117" t="str">
        <f>IF($P55=1,INDEX($D$2:$N$2,MATCH(LARGE($D55:$N55,1),$D55:N55,0)),IF($P55=0,"店舗無し",IF(LARGE($D55:$N55,1)=LARGE($D55:$N55,2),"同率複数",INDEX($D$2:$N$2,MATCH(LARGE($D55:$N55,1),$D55:N55,0)))))</f>
        <v>同率複数</v>
      </c>
      <c r="AE55" s="209"/>
      <c r="AF55" s="25" t="s">
        <v>115</v>
      </c>
      <c r="AG55" s="34">
        <v>15078</v>
      </c>
      <c r="AH55" s="210">
        <v>7539</v>
      </c>
      <c r="AI55" s="2"/>
      <c r="AJ55" s="2"/>
      <c r="AK55" s="1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1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</row>
    <row r="56" spans="1:1022" x14ac:dyDescent="0.25">
      <c r="A56" s="228" t="s">
        <v>1211</v>
      </c>
      <c r="B56" s="227" t="s">
        <v>116</v>
      </c>
      <c r="C56" s="29" t="s">
        <v>116</v>
      </c>
      <c r="D56" s="8">
        <v>2</v>
      </c>
      <c r="E56" s="198">
        <v>1</v>
      </c>
      <c r="F56" s="10">
        <v>1</v>
      </c>
      <c r="G56" s="11">
        <v>1</v>
      </c>
      <c r="H56" s="261">
        <v>1</v>
      </c>
      <c r="J56" s="14"/>
      <c r="L56" s="16"/>
      <c r="O56"/>
      <c r="P56" s="17">
        <f t="shared" si="22"/>
        <v>6</v>
      </c>
      <c r="R56" s="17">
        <v>28935</v>
      </c>
      <c r="S56" s="19">
        <f t="shared" si="23"/>
        <v>4822.5</v>
      </c>
      <c r="U56" s="17">
        <v>13120</v>
      </c>
      <c r="V56" s="19">
        <f t="shared" si="24"/>
        <v>2186.6666666666665</v>
      </c>
      <c r="Z56" s="198"/>
      <c r="AC56" s="209"/>
      <c r="AD56" s="117" t="str">
        <f>IF($P56=1,INDEX($D$2:$N$2,MATCH(LARGE($D56:$N56,1),$D56:N56,0)),IF($P56=0,"店舗無し",IF(LARGE($D56:$N56,1)=LARGE($D56:$N56,2),"同率複数",INDEX($D$2:$N$2,MATCH(LARGE($D56:$N56,1),$D56:N56,0)))))</f>
        <v>ゲンキー</v>
      </c>
      <c r="AE56" s="209"/>
      <c r="AF56" s="25" t="s">
        <v>117</v>
      </c>
      <c r="AG56" s="34">
        <v>15064</v>
      </c>
      <c r="AH56" s="210">
        <v>7532</v>
      </c>
      <c r="AI56" s="2"/>
      <c r="AJ56" s="2"/>
      <c r="AK56" s="1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1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</row>
    <row r="57" spans="1:1022" x14ac:dyDescent="0.25">
      <c r="A57" s="228" t="s">
        <v>1211</v>
      </c>
      <c r="B57" s="227" t="s">
        <v>118</v>
      </c>
      <c r="C57" s="29" t="s">
        <v>118</v>
      </c>
      <c r="D57" s="8">
        <v>1</v>
      </c>
      <c r="E57" s="198"/>
      <c r="F57" s="10"/>
      <c r="G57" s="11">
        <v>1</v>
      </c>
      <c r="H57" s="261"/>
      <c r="J57" s="14"/>
      <c r="L57" s="16"/>
      <c r="O57"/>
      <c r="P57" s="17">
        <f t="shared" si="22"/>
        <v>2</v>
      </c>
      <c r="R57" s="17">
        <v>9110</v>
      </c>
      <c r="S57" s="19">
        <f t="shared" si="23"/>
        <v>4555</v>
      </c>
      <c r="V57" s="19" t="str">
        <f t="shared" si="24"/>
        <v>△</v>
      </c>
      <c r="AC57" s="209"/>
      <c r="AD57" s="117" t="str">
        <f>IF($P57=1,INDEX($D$2:$N$2,MATCH(LARGE($D57:$N57,1),$D57:N57,0)),IF($P57=0,"店舗無し",IF(LARGE($D57:$N57,1)=LARGE($D57:$N57,2),"同率複数",INDEX($D$2:$N$2,MATCH(LARGE($D57:$N57,1),$D57:N57,0)))))</f>
        <v>同率複数</v>
      </c>
      <c r="AE57" s="209"/>
      <c r="AF57" s="25" t="s">
        <v>89</v>
      </c>
      <c r="AG57" s="34">
        <v>42298</v>
      </c>
      <c r="AH57" s="210">
        <v>7049.6666666666697</v>
      </c>
      <c r="AI57" s="2"/>
      <c r="AJ57" s="2"/>
      <c r="AK57" s="1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</row>
    <row r="58" spans="1:1022" x14ac:dyDescent="0.25">
      <c r="A58" s="228" t="s">
        <v>1211</v>
      </c>
      <c r="B58" s="227" t="s">
        <v>119</v>
      </c>
      <c r="C58" s="29" t="s">
        <v>119</v>
      </c>
      <c r="D58" s="8">
        <v>1</v>
      </c>
      <c r="E58" s="198">
        <v>1</v>
      </c>
      <c r="F58" s="10">
        <v>1</v>
      </c>
      <c r="H58" s="261">
        <v>1</v>
      </c>
      <c r="J58" s="14"/>
      <c r="L58" s="16"/>
      <c r="O58"/>
      <c r="P58" s="17">
        <f t="shared" si="22"/>
        <v>4</v>
      </c>
      <c r="R58" s="17">
        <v>20750</v>
      </c>
      <c r="S58" s="19">
        <f t="shared" si="23"/>
        <v>5187.5</v>
      </c>
      <c r="U58" s="17">
        <v>6235</v>
      </c>
      <c r="V58" s="19">
        <f t="shared" si="24"/>
        <v>1558.75</v>
      </c>
      <c r="Z58" s="198"/>
      <c r="AC58" s="209"/>
      <c r="AD58" s="117" t="str">
        <f>IF($P58=1,INDEX($D$2:$N$2,MATCH(LARGE($D58:$N58,1),$D58:N58,0)),IF($P58=0,"店舗無し",IF(LARGE($D58:$N58,1)=LARGE($D58:$N58,2),"同率複数",INDEX($D$2:$N$2,MATCH(LARGE($D58:$N58,1),$D58:N58,0)))))</f>
        <v>同率複数</v>
      </c>
      <c r="AE58" s="209"/>
      <c r="AF58" s="25" t="s">
        <v>83</v>
      </c>
      <c r="AG58" s="34">
        <v>6825</v>
      </c>
      <c r="AH58" s="210">
        <v>6825</v>
      </c>
      <c r="AI58" s="2"/>
      <c r="AJ58" s="2"/>
      <c r="AK58" s="1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1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</row>
    <row r="59" spans="1:1022" x14ac:dyDescent="0.25">
      <c r="A59" s="228" t="s">
        <v>1211</v>
      </c>
      <c r="B59" s="227" t="s">
        <v>102</v>
      </c>
      <c r="C59" s="29" t="s">
        <v>102</v>
      </c>
      <c r="D59" s="8">
        <v>1</v>
      </c>
      <c r="E59" s="198"/>
      <c r="F59" s="10"/>
      <c r="H59" s="261"/>
      <c r="J59" s="14"/>
      <c r="L59" s="16"/>
      <c r="O59"/>
      <c r="P59" s="17">
        <f t="shared" si="22"/>
        <v>1</v>
      </c>
      <c r="R59" s="17">
        <v>9141</v>
      </c>
      <c r="S59" s="19">
        <f t="shared" si="23"/>
        <v>9141</v>
      </c>
      <c r="V59" s="19" t="str">
        <f t="shared" si="24"/>
        <v>△</v>
      </c>
      <c r="AC59" s="209"/>
      <c r="AD59" s="117" t="str">
        <f>IF($P59=1,INDEX($D$2:$N$2,MATCH(LARGE($D59:$N59,1),$D59:N59,0)),IF($P59=0,"店舗無し",IF(LARGE($D59:$N59,1)=LARGE($D59:$N59,2),"同率複数",INDEX($D$2:$N$2,MATCH(LARGE($D59:$N59,1),$D59:N59,0)))))</f>
        <v>ゲンキー</v>
      </c>
      <c r="AE59" s="209"/>
      <c r="AF59" s="25" t="s">
        <v>120</v>
      </c>
      <c r="AG59" s="34">
        <v>13632</v>
      </c>
      <c r="AH59" s="210">
        <v>6816</v>
      </c>
      <c r="AI59" s="2"/>
      <c r="AJ59" s="2"/>
      <c r="AK59" s="1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1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</row>
    <row r="60" spans="1:1022" x14ac:dyDescent="0.25">
      <c r="A60" s="228" t="s">
        <v>1211</v>
      </c>
      <c r="B60" s="227" t="s">
        <v>115</v>
      </c>
      <c r="C60" s="29" t="s">
        <v>115</v>
      </c>
      <c r="D60" s="8">
        <v>1</v>
      </c>
      <c r="E60" s="198"/>
      <c r="F60" s="10"/>
      <c r="H60" s="261"/>
      <c r="I60" s="13">
        <v>1</v>
      </c>
      <c r="J60" s="14"/>
      <c r="L60" s="16"/>
      <c r="O60"/>
      <c r="P60" s="17">
        <f t="shared" si="22"/>
        <v>2</v>
      </c>
      <c r="R60" s="17">
        <v>15078</v>
      </c>
      <c r="S60" s="19">
        <f t="shared" si="23"/>
        <v>7539</v>
      </c>
      <c r="V60" s="19" t="str">
        <f t="shared" si="24"/>
        <v>△</v>
      </c>
      <c r="AC60" s="209"/>
      <c r="AD60" s="117" t="str">
        <f>IF($P60=1,INDEX($D$2:$N$2,MATCH(LARGE($D60:$N60,1),$D60:N60,0)),IF($P60=0,"店舗無し",IF(LARGE($D60:$N60,1)=LARGE($D60:$N60,2),"同率複数",INDEX($D$2:$N$2,MATCH(LARGE($D60:$N60,1),$D60:N60,0)))))</f>
        <v>同率複数</v>
      </c>
      <c r="AE60" s="209"/>
      <c r="AF60" s="25" t="s">
        <v>114</v>
      </c>
      <c r="AG60" s="34">
        <v>33256</v>
      </c>
      <c r="AH60" s="210">
        <v>6651.2</v>
      </c>
      <c r="AI60" s="2"/>
      <c r="AJ60" s="2"/>
      <c r="AK60" s="1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1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</row>
    <row r="61" spans="1:1022" x14ac:dyDescent="0.25">
      <c r="A61" s="228" t="s">
        <v>1211</v>
      </c>
      <c r="B61" s="227" t="s">
        <v>100</v>
      </c>
      <c r="C61" s="29" t="s">
        <v>100</v>
      </c>
      <c r="D61" s="8">
        <v>1</v>
      </c>
      <c r="E61" s="198">
        <v>1</v>
      </c>
      <c r="F61" s="10"/>
      <c r="H61" s="261"/>
      <c r="J61" s="14"/>
      <c r="L61" s="16"/>
      <c r="O61"/>
      <c r="P61" s="17">
        <f t="shared" si="22"/>
        <v>2</v>
      </c>
      <c r="R61" s="17">
        <v>19027</v>
      </c>
      <c r="S61" s="19">
        <f t="shared" si="23"/>
        <v>9513.5</v>
      </c>
      <c r="V61" s="19" t="str">
        <f t="shared" si="24"/>
        <v>△</v>
      </c>
      <c r="Z61" s="198"/>
      <c r="AC61" s="209"/>
      <c r="AD61" s="117" t="str">
        <f>IF($P61=1,INDEX($D$2:$N$2,MATCH(LARGE($D61:$N61,1),$D61:N61,0)),IF($P61=0,"店舗無し",IF(LARGE($D61:$N61,1)=LARGE($D61:$N61,2),"同率複数",INDEX($D$2:$N$2,MATCH(LARGE($D61:$N61,1),$D61:N61,0)))))</f>
        <v>同率複数</v>
      </c>
      <c r="AE61" s="209"/>
      <c r="AF61" s="25" t="s">
        <v>121</v>
      </c>
      <c r="AG61" s="34">
        <v>19653</v>
      </c>
      <c r="AH61" s="210">
        <v>6551</v>
      </c>
      <c r="AI61" s="2"/>
      <c r="AJ61" s="2"/>
      <c r="AK61" s="1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1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</row>
    <row r="62" spans="1:1022" x14ac:dyDescent="0.25">
      <c r="A62" s="228" t="s">
        <v>1211</v>
      </c>
      <c r="B62" s="227" t="s">
        <v>100</v>
      </c>
      <c r="C62" s="29" t="s">
        <v>122</v>
      </c>
      <c r="D62" s="8">
        <v>1</v>
      </c>
      <c r="E62" s="198"/>
      <c r="F62" s="10"/>
      <c r="H62" s="261"/>
      <c r="J62" s="14"/>
      <c r="L62" s="16"/>
      <c r="O62"/>
      <c r="P62" s="17">
        <f t="shared" si="22"/>
        <v>1</v>
      </c>
      <c r="R62" s="17">
        <v>4028</v>
      </c>
      <c r="S62" s="19">
        <f t="shared" si="23"/>
        <v>4028</v>
      </c>
      <c r="V62" s="19" t="str">
        <f t="shared" si="24"/>
        <v>△</v>
      </c>
      <c r="AC62" s="209"/>
      <c r="AD62" s="117" t="str">
        <f>IF($P62=1,INDEX($D$2:$N$2,MATCH(LARGE($D62:$N62,1),$D62:N62,0)),IF($P62=0,"店舗無し",IF(LARGE($D62:$N62,1)=LARGE($D62:$N62,2),"同率複数",INDEX($D$2:$N$2,MATCH(LARGE($D62:$N62,1),$D62:N62,0)))))</f>
        <v>ゲンキー</v>
      </c>
      <c r="AE62" s="209"/>
      <c r="AF62" s="25" t="s">
        <v>123</v>
      </c>
      <c r="AG62" s="34">
        <v>12724</v>
      </c>
      <c r="AH62" s="210">
        <v>6362</v>
      </c>
      <c r="AI62" s="2"/>
      <c r="AJ62" s="2"/>
      <c r="AK62" s="1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1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</row>
    <row r="63" spans="1:1022" x14ac:dyDescent="0.25">
      <c r="A63" s="228" t="s">
        <v>1211</v>
      </c>
      <c r="B63" s="227" t="s">
        <v>100</v>
      </c>
      <c r="C63" s="29" t="s">
        <v>79</v>
      </c>
      <c r="D63" s="8"/>
      <c r="E63" s="198"/>
      <c r="F63" s="10"/>
      <c r="H63" s="261"/>
      <c r="J63" s="14"/>
      <c r="L63" s="16"/>
      <c r="O63"/>
      <c r="P63" s="17">
        <f t="shared" si="22"/>
        <v>0</v>
      </c>
      <c r="R63" s="17">
        <v>1722</v>
      </c>
      <c r="S63" s="19">
        <f t="shared" si="23"/>
        <v>0</v>
      </c>
      <c r="V63" s="19" t="str">
        <f t="shared" si="24"/>
        <v>★</v>
      </c>
      <c r="AC63" s="209"/>
      <c r="AD63" s="117" t="str">
        <f>IF($P63=1,INDEX($D$2:$N$2,MATCH(LARGE($D63:$N63,1),$D63:N63,0)),IF($P63=0,"店舗無し",IF(LARGE($D63:$N63,1)=LARGE($D63:$N63,2),"同率複数",INDEX($D$2:$N$2,MATCH(LARGE($D63:$N63,1),$D63:N63,0)))))</f>
        <v>店舗無し</v>
      </c>
      <c r="AE63" s="209"/>
      <c r="AF63" s="25" t="s">
        <v>101</v>
      </c>
      <c r="AG63" s="34">
        <v>50063</v>
      </c>
      <c r="AH63" s="210">
        <v>6257.875</v>
      </c>
      <c r="AI63" s="2"/>
      <c r="AJ63" s="2"/>
      <c r="AK63" s="1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</row>
    <row r="64" spans="1:1022" x14ac:dyDescent="0.25">
      <c r="A64" s="228" t="s">
        <v>1211</v>
      </c>
      <c r="B64" s="227" t="s">
        <v>100</v>
      </c>
      <c r="C64" s="29" t="s">
        <v>82</v>
      </c>
      <c r="D64" s="8"/>
      <c r="E64" s="198"/>
      <c r="F64" s="10"/>
      <c r="H64" s="261"/>
      <c r="J64" s="14"/>
      <c r="L64" s="16"/>
      <c r="O64"/>
      <c r="P64" s="17">
        <f t="shared" si="22"/>
        <v>0</v>
      </c>
      <c r="R64" s="17">
        <v>1511</v>
      </c>
      <c r="S64" s="19">
        <f t="shared" si="23"/>
        <v>0</v>
      </c>
      <c r="V64" s="19" t="str">
        <f t="shared" si="24"/>
        <v>★</v>
      </c>
      <c r="AC64" s="209"/>
      <c r="AD64" s="117" t="str">
        <f>IF($P64=1,INDEX($D$2:$N$2,MATCH(LARGE($D64:$N64,1),$D64:N64,0)),IF($P64=0,"店舗無し",IF(LARGE($D64:$N64,1)=LARGE($D64:$N64,2),"同率複数",INDEX($D$2:$N$2,MATCH(LARGE($D64:$N64,1),$D64:N64,0)))))</f>
        <v>店舗無し</v>
      </c>
      <c r="AE64" s="209"/>
      <c r="AF64" s="25" t="s">
        <v>124</v>
      </c>
      <c r="AG64" s="34">
        <v>11799</v>
      </c>
      <c r="AH64" s="210">
        <v>5899.5</v>
      </c>
      <c r="AI64" s="2"/>
      <c r="AJ64" s="2"/>
      <c r="AK64" s="1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</row>
    <row r="65" spans="1:1022" x14ac:dyDescent="0.25">
      <c r="A65" s="228" t="s">
        <v>1211</v>
      </c>
      <c r="B65" s="227" t="s">
        <v>100</v>
      </c>
      <c r="C65" s="29" t="s">
        <v>93</v>
      </c>
      <c r="D65" s="8"/>
      <c r="E65" s="198"/>
      <c r="F65" s="10"/>
      <c r="H65" s="261"/>
      <c r="J65" s="14"/>
      <c r="L65" s="16"/>
      <c r="O65"/>
      <c r="P65" s="17">
        <f t="shared" si="22"/>
        <v>0</v>
      </c>
      <c r="R65" s="17">
        <v>502</v>
      </c>
      <c r="S65" s="19">
        <f t="shared" si="23"/>
        <v>0</v>
      </c>
      <c r="V65" s="19" t="str">
        <f t="shared" si="24"/>
        <v>★</v>
      </c>
      <c r="AC65" s="209"/>
      <c r="AD65" s="117" t="str">
        <f>IF($P65=1,INDEX($D$2:$N$2,MATCH(LARGE($D65:$N65,1),$D65:N65,0)),IF($P65=0,"店舗無し",IF(LARGE($D65:$N65,1)=LARGE($D65:$N65,2),"同率複数",INDEX($D$2:$N$2,MATCH(LARGE($D65:$N65,1),$D65:N65,0)))))</f>
        <v>店舗無し</v>
      </c>
      <c r="AE65" s="209"/>
      <c r="AF65" s="25" t="s">
        <v>67</v>
      </c>
      <c r="AG65" s="34">
        <v>11605</v>
      </c>
      <c r="AH65" s="210">
        <v>5802.5</v>
      </c>
      <c r="AI65" s="2"/>
      <c r="AJ65" s="2"/>
      <c r="AK65" s="1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</row>
    <row r="66" spans="1:1022" x14ac:dyDescent="0.25">
      <c r="A66" s="228" t="s">
        <v>1211</v>
      </c>
      <c r="B66" s="227" t="s">
        <v>100</v>
      </c>
      <c r="C66" s="29" t="s">
        <v>91</v>
      </c>
      <c r="D66" s="8"/>
      <c r="E66" s="198"/>
      <c r="F66" s="10"/>
      <c r="H66" s="261"/>
      <c r="J66" s="14"/>
      <c r="L66" s="16"/>
      <c r="O66"/>
      <c r="P66" s="17">
        <f t="shared" si="22"/>
        <v>0</v>
      </c>
      <c r="R66" s="17">
        <v>663</v>
      </c>
      <c r="S66" s="19">
        <f t="shared" si="23"/>
        <v>0</v>
      </c>
      <c r="V66" s="19" t="str">
        <f t="shared" si="24"/>
        <v>★</v>
      </c>
      <c r="AC66" s="209"/>
      <c r="AD66" s="117" t="str">
        <f>IF($P66=1,INDEX($D$2:$N$2,MATCH(LARGE($D66:$N66,1),$D66:N66,0)),IF($P66=0,"店舗無し",IF(LARGE($D66:$N66,1)=LARGE($D66:$N66,2),"同率複数",INDEX($D$2:$N$2,MATCH(LARGE($D66:$N66,1),$D66:N66,0)))))</f>
        <v>店舗無し</v>
      </c>
      <c r="AE66" s="209"/>
      <c r="AF66" s="25" t="s">
        <v>125</v>
      </c>
      <c r="AG66" s="34">
        <v>11282</v>
      </c>
      <c r="AH66" s="210">
        <v>5641</v>
      </c>
      <c r="AI66" s="2"/>
      <c r="AJ66" s="2"/>
      <c r="AK66" s="1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</row>
    <row r="67" spans="1:1022" x14ac:dyDescent="0.25">
      <c r="A67" s="228" t="s">
        <v>1211</v>
      </c>
      <c r="B67" s="227" t="s">
        <v>96</v>
      </c>
      <c r="C67" s="29" t="s">
        <v>96</v>
      </c>
      <c r="D67" s="8">
        <v>1</v>
      </c>
      <c r="E67" s="198"/>
      <c r="F67" s="10"/>
      <c r="H67" s="261">
        <v>1</v>
      </c>
      <c r="J67" s="14"/>
      <c r="L67" s="16"/>
      <c r="O67"/>
      <c r="P67" s="17">
        <f t="shared" si="22"/>
        <v>2</v>
      </c>
      <c r="R67" s="17">
        <v>23071</v>
      </c>
      <c r="S67" s="19">
        <f t="shared" si="23"/>
        <v>11535.5</v>
      </c>
      <c r="U67" s="17">
        <v>6418</v>
      </c>
      <c r="V67" s="19">
        <f t="shared" si="24"/>
        <v>3209</v>
      </c>
      <c r="AC67" s="209"/>
      <c r="AD67" s="117" t="str">
        <f>IF($P67=1,INDEX($D$2:$N$2,MATCH(LARGE($D67:$N67,1),$D67:N67,0)),IF($P67=0,"店舗無し",IF(LARGE($D67:$N67,1)=LARGE($D67:$N67,2),"同率複数",INDEX($D$2:$N$2,MATCH(LARGE($D67:$N67,1),$D67:N67,0)))))</f>
        <v>同率複数</v>
      </c>
      <c r="AE67" s="209"/>
      <c r="AF67" s="25" t="s">
        <v>77</v>
      </c>
      <c r="AG67" s="34">
        <v>54902</v>
      </c>
      <c r="AH67" s="210">
        <v>5490.2</v>
      </c>
      <c r="AI67" s="2"/>
      <c r="AJ67" s="2"/>
      <c r="AK67" s="1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1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</row>
    <row r="68" spans="1:1022" x14ac:dyDescent="0.25">
      <c r="A68" s="228" t="s">
        <v>1211</v>
      </c>
      <c r="B68" s="227" t="s">
        <v>111</v>
      </c>
      <c r="C68" s="29" t="s">
        <v>111</v>
      </c>
      <c r="D68" s="8">
        <v>1</v>
      </c>
      <c r="E68" s="198">
        <v>1</v>
      </c>
      <c r="F68" s="10">
        <v>1</v>
      </c>
      <c r="H68" s="261"/>
      <c r="J68" s="14"/>
      <c r="L68" s="16"/>
      <c r="O68"/>
      <c r="P68" s="17">
        <f t="shared" si="22"/>
        <v>3</v>
      </c>
      <c r="R68" s="17">
        <v>23820</v>
      </c>
      <c r="S68" s="19">
        <f t="shared" si="23"/>
        <v>7940</v>
      </c>
      <c r="U68" s="17">
        <v>5470</v>
      </c>
      <c r="V68" s="19">
        <f t="shared" si="24"/>
        <v>1823.3333333333333</v>
      </c>
      <c r="Z68" s="198">
        <v>1</v>
      </c>
      <c r="AC68" s="209"/>
      <c r="AD68" s="117" t="str">
        <f>IF($P68=1,INDEX($D$2:$N$2,MATCH(LARGE($D68:$N68,1),$D68:N68,0)),IF($P68=0,"店舗無し",IF(LARGE($D68:$N68,1)=LARGE($D68:$N68,2),"同率複数",INDEX($D$2:$N$2,MATCH(LARGE($D68:$N68,1),$D68:N68,0)))))</f>
        <v>同率複数</v>
      </c>
      <c r="AE68" s="209"/>
      <c r="AF68" s="25" t="s">
        <v>65</v>
      </c>
      <c r="AG68" s="34">
        <v>104135</v>
      </c>
      <c r="AH68" s="210">
        <v>5480.78947368421</v>
      </c>
      <c r="AI68" s="2"/>
      <c r="AJ68" s="2"/>
      <c r="AK68" s="1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1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</row>
    <row r="69" spans="1:1022" x14ac:dyDescent="0.25">
      <c r="A69" s="228" t="s">
        <v>1214</v>
      </c>
      <c r="B69" s="227" t="s">
        <v>126</v>
      </c>
      <c r="C69" s="29" t="s">
        <v>126</v>
      </c>
      <c r="D69" s="8">
        <v>1</v>
      </c>
      <c r="E69" s="198">
        <v>1</v>
      </c>
      <c r="F69" s="10">
        <v>2</v>
      </c>
      <c r="H69" s="261">
        <v>2</v>
      </c>
      <c r="I69" s="13">
        <v>1</v>
      </c>
      <c r="J69" s="14"/>
      <c r="L69" s="16"/>
      <c r="O69"/>
      <c r="P69" s="17">
        <f t="shared" ref="P69:P100" si="25">SUM(D69:N69)</f>
        <v>7</v>
      </c>
      <c r="R69" s="17">
        <v>17250</v>
      </c>
      <c r="S69" s="19">
        <f t="shared" si="23"/>
        <v>2464.2857142857142</v>
      </c>
      <c r="U69" s="17">
        <v>11792</v>
      </c>
      <c r="V69" s="19">
        <f t="shared" si="24"/>
        <v>1684.5714285714287</v>
      </c>
      <c r="Z69" s="198"/>
      <c r="AC69" s="209"/>
      <c r="AD69" s="117" t="str">
        <f>IF($P69=1,INDEX($D$2:$N$2,MATCH(LARGE($D69:$N69,1),$D69:N69,0)),IF($P69=0,"店舗無し",IF(LARGE($D69:$N69,1)=LARGE($D69:$N69,2),"同率複数",INDEX($D$2:$N$2,MATCH(LARGE($D69:$N69,1),$D69:N69,0)))))</f>
        <v>同率複数</v>
      </c>
      <c r="AE69" s="209"/>
      <c r="AF69" s="25" t="s">
        <v>44</v>
      </c>
      <c r="AG69" s="34">
        <v>150246</v>
      </c>
      <c r="AH69" s="210">
        <v>5365.9285714285697</v>
      </c>
      <c r="AI69" s="2"/>
      <c r="AJ69" s="2"/>
      <c r="AK69" s="1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1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</row>
    <row r="70" spans="1:1022" x14ac:dyDescent="0.25">
      <c r="A70" s="228" t="s">
        <v>1216</v>
      </c>
      <c r="B70" s="227" t="s">
        <v>127</v>
      </c>
      <c r="C70" s="29" t="s">
        <v>127</v>
      </c>
      <c r="D70" s="8">
        <v>1</v>
      </c>
      <c r="E70" s="198"/>
      <c r="F70" s="10"/>
      <c r="H70" s="261"/>
      <c r="J70" s="14">
        <v>1</v>
      </c>
      <c r="L70" s="16"/>
      <c r="O70"/>
      <c r="P70" s="17">
        <f t="shared" si="25"/>
        <v>2</v>
      </c>
      <c r="R70" s="17">
        <v>8853</v>
      </c>
      <c r="S70" s="19">
        <f t="shared" si="23"/>
        <v>4426.5</v>
      </c>
      <c r="V70" s="19" t="str">
        <f t="shared" si="24"/>
        <v>△</v>
      </c>
      <c r="AC70" s="209"/>
      <c r="AD70" s="117" t="str">
        <f>IF($P70=1,INDEX($D$2:$N$2,MATCH(LARGE($D70:$N70,1),$D70:N70,0)),IF($P70=0,"店舗無し",IF(LARGE($D70:$N70,1)=LARGE($D70:$N70,2),"同率複数",INDEX($D$2:$N$2,MATCH(LARGE($D70:$N70,1),$D70:N70,0)))))</f>
        <v>同率複数</v>
      </c>
      <c r="AE70" s="209"/>
      <c r="AF70" s="25" t="s">
        <v>103</v>
      </c>
      <c r="AG70" s="34">
        <v>63283</v>
      </c>
      <c r="AH70" s="210">
        <v>5273.5833333333303</v>
      </c>
      <c r="AI70" s="2"/>
      <c r="AJ70" s="2"/>
      <c r="AK70" s="1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1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</row>
    <row r="71" spans="1:1022" x14ac:dyDescent="0.25">
      <c r="A71" s="228" t="s">
        <v>1216</v>
      </c>
      <c r="B71" s="227" t="s">
        <v>128</v>
      </c>
      <c r="C71" s="29" t="s">
        <v>128</v>
      </c>
      <c r="D71" s="8">
        <v>1</v>
      </c>
      <c r="E71" s="198">
        <v>1</v>
      </c>
      <c r="F71" s="10"/>
      <c r="H71" s="261"/>
      <c r="J71" s="14"/>
      <c r="L71" s="16"/>
      <c r="O71"/>
      <c r="P71" s="17">
        <f t="shared" si="25"/>
        <v>2</v>
      </c>
      <c r="R71" s="17">
        <v>5835</v>
      </c>
      <c r="S71" s="19">
        <f t="shared" ref="S71:S102" si="26">IF(P71=0,0,SUM(R71/P71))</f>
        <v>2917.5</v>
      </c>
      <c r="V71" s="19" t="str">
        <f t="shared" si="24"/>
        <v>△</v>
      </c>
      <c r="Z71" s="198"/>
      <c r="AC71" s="209"/>
      <c r="AD71" s="117" t="str">
        <f>IF($P71=1,INDEX($D$2:$N$2,MATCH(LARGE($D71:$N71,1),$D71:N71,0)),IF($P71=0,"店舗無し",IF(LARGE($D71:$N71,1)=LARGE($D71:$N71,2),"同率複数",INDEX($D$2:$N$2,MATCH(LARGE($D71:$N71,1),$D71:N71,0)))))</f>
        <v>同率複数</v>
      </c>
      <c r="AE71" s="209"/>
      <c r="AF71" s="25" t="s">
        <v>119</v>
      </c>
      <c r="AG71" s="34">
        <v>20750</v>
      </c>
      <c r="AH71" s="210">
        <v>5187.5</v>
      </c>
      <c r="AI71" s="2"/>
      <c r="AJ71" s="2"/>
      <c r="AK71" s="1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1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</row>
    <row r="72" spans="1:1022" x14ac:dyDescent="0.25">
      <c r="A72" s="228" t="s">
        <v>1216</v>
      </c>
      <c r="B72" s="227" t="s">
        <v>129</v>
      </c>
      <c r="C72" s="29" t="s">
        <v>129</v>
      </c>
      <c r="D72" s="8">
        <v>1</v>
      </c>
      <c r="E72" s="198">
        <v>1</v>
      </c>
      <c r="F72" s="10"/>
      <c r="G72" s="11">
        <v>1</v>
      </c>
      <c r="H72" s="261"/>
      <c r="J72" s="14"/>
      <c r="L72" s="16"/>
      <c r="O72"/>
      <c r="P72" s="17">
        <f t="shared" si="25"/>
        <v>3</v>
      </c>
      <c r="R72" s="17">
        <v>11013</v>
      </c>
      <c r="S72" s="19">
        <f t="shared" si="26"/>
        <v>3671</v>
      </c>
      <c r="V72" s="19" t="str">
        <f t="shared" si="24"/>
        <v>△</v>
      </c>
      <c r="Z72" s="198"/>
      <c r="AC72" s="209"/>
      <c r="AD72" s="117" t="str">
        <f>IF($P72=1,INDEX($D$2:$N$2,MATCH(LARGE($D72:$N72,1),$D72:N72,0)),IF($P72=0,"店舗無し",IF(LARGE($D72:$N72,1)=LARGE($D72:$N72,2),"同率複数",INDEX($D$2:$N$2,MATCH(LARGE($D72:$N72,1),$D72:N72,0)))))</f>
        <v>同率複数</v>
      </c>
      <c r="AE72" s="209"/>
      <c r="AF72" s="25" t="s">
        <v>116</v>
      </c>
      <c r="AG72" s="34">
        <v>28935</v>
      </c>
      <c r="AH72" s="210">
        <v>4822.5</v>
      </c>
      <c r="AI72" s="2"/>
      <c r="AJ72" s="2"/>
      <c r="AK72" s="1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1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</row>
    <row r="73" spans="1:1022" x14ac:dyDescent="0.25">
      <c r="A73" s="228" t="s">
        <v>1216</v>
      </c>
      <c r="B73" s="227" t="s">
        <v>46</v>
      </c>
      <c r="C73" s="29" t="s">
        <v>46</v>
      </c>
      <c r="D73" s="8"/>
      <c r="E73" s="198"/>
      <c r="F73" s="10"/>
      <c r="H73" s="261"/>
      <c r="J73" s="14"/>
      <c r="L73" s="16"/>
      <c r="O73"/>
      <c r="P73" s="17">
        <f t="shared" si="25"/>
        <v>0</v>
      </c>
      <c r="R73" s="17">
        <v>5234</v>
      </c>
      <c r="S73" s="19">
        <f t="shared" si="26"/>
        <v>0</v>
      </c>
      <c r="V73" s="19" t="str">
        <f t="shared" si="24"/>
        <v>★</v>
      </c>
      <c r="AC73" s="209"/>
      <c r="AD73" s="117" t="str">
        <f>IF($P73=1,INDEX($D$2:$N$2,MATCH(LARGE($D73:$N73,1),$D73:N73,0)),IF($P73=0,"店舗無し",IF(LARGE($D73:$N73,1)=LARGE($D73:$N73,2),"同率複数",INDEX($D$2:$N$2,MATCH(LARGE($D73:$N73,1),$D73:N73,0)))))</f>
        <v>店舗無し</v>
      </c>
      <c r="AE73" s="209"/>
      <c r="AF73" s="25" t="s">
        <v>118</v>
      </c>
      <c r="AG73" s="34">
        <v>9110</v>
      </c>
      <c r="AH73" s="210">
        <v>4555</v>
      </c>
      <c r="AI73" s="2"/>
      <c r="AJ73" s="2"/>
      <c r="AK73" s="1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1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</row>
    <row r="74" spans="1:1022" x14ac:dyDescent="0.25">
      <c r="A74" s="228" t="s">
        <v>1216</v>
      </c>
      <c r="B74" s="227" t="s">
        <v>120</v>
      </c>
      <c r="C74" s="29" t="s">
        <v>120</v>
      </c>
      <c r="D74" s="8">
        <v>1</v>
      </c>
      <c r="E74" s="198">
        <v>1</v>
      </c>
      <c r="F74" s="10"/>
      <c r="H74" s="261"/>
      <c r="J74" s="14"/>
      <c r="L74" s="16"/>
      <c r="O74"/>
      <c r="P74" s="17">
        <f t="shared" si="25"/>
        <v>2</v>
      </c>
      <c r="R74" s="17">
        <v>13632</v>
      </c>
      <c r="S74" s="19">
        <f t="shared" si="26"/>
        <v>6816</v>
      </c>
      <c r="V74" s="19" t="str">
        <f t="shared" ref="V74:V105" si="27">IF(P74=0,"★",IF(U74=0,"△",SUM(U74/P74)))</f>
        <v>△</v>
      </c>
      <c r="Z74" s="198"/>
      <c r="AC74" s="209"/>
      <c r="AD74" s="117" t="str">
        <f>IF($P74=1,INDEX($D$2:$N$2,MATCH(LARGE($D74:$N74,1),$D74:N74,0)),IF($P74=0,"店舗無し",IF(LARGE($D74:$N74,1)=LARGE($D74:$N74,2),"同率複数",INDEX($D$2:$N$2,MATCH(LARGE($D74:$N74,1),$D74:N74,0)))))</f>
        <v>同率複数</v>
      </c>
      <c r="AE74" s="209"/>
      <c r="AF74" s="25" t="s">
        <v>105</v>
      </c>
      <c r="AG74" s="34">
        <v>131991</v>
      </c>
      <c r="AH74" s="210">
        <v>4551.4137931034502</v>
      </c>
      <c r="AI74" s="2"/>
      <c r="AJ74" s="2"/>
      <c r="AK74" s="1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1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</row>
    <row r="75" spans="1:1022" x14ac:dyDescent="0.25">
      <c r="A75" s="228" t="s">
        <v>1216</v>
      </c>
      <c r="B75" s="227" t="s">
        <v>125</v>
      </c>
      <c r="C75" s="29" t="s">
        <v>125</v>
      </c>
      <c r="D75" s="8">
        <v>1</v>
      </c>
      <c r="E75" s="198">
        <v>1</v>
      </c>
      <c r="F75" s="10"/>
      <c r="H75" s="261"/>
      <c r="J75" s="14"/>
      <c r="L75" s="16"/>
      <c r="O75"/>
      <c r="P75" s="17">
        <f t="shared" si="25"/>
        <v>2</v>
      </c>
      <c r="R75" s="17">
        <v>11282</v>
      </c>
      <c r="S75" s="19">
        <f t="shared" si="26"/>
        <v>5641</v>
      </c>
      <c r="V75" s="19" t="str">
        <f t="shared" si="27"/>
        <v>△</v>
      </c>
      <c r="Z75" s="198"/>
      <c r="AC75" s="209"/>
      <c r="AD75" s="117" t="str">
        <f>IF($P75=1,INDEX($D$2:$N$2,MATCH(LARGE($D75:$N75,1),$D75:N75,0)),IF($P75=0,"店舗無し",IF(LARGE($D75:$N75,1)=LARGE($D75:$N75,2),"同率複数",INDEX($D$2:$N$2,MATCH(LARGE($D75:$N75,1),$D75:N75,0)))))</f>
        <v>同率複数</v>
      </c>
      <c r="AE75" s="209"/>
      <c r="AF75" s="25" t="s">
        <v>127</v>
      </c>
      <c r="AG75" s="34">
        <v>8853</v>
      </c>
      <c r="AH75" s="210">
        <v>4426.5</v>
      </c>
      <c r="AI75" s="2"/>
      <c r="AJ75" s="2"/>
      <c r="AK75" s="1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1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</row>
    <row r="76" spans="1:1022" x14ac:dyDescent="0.25">
      <c r="A76" s="228" t="s">
        <v>1216</v>
      </c>
      <c r="B76" s="227" t="s">
        <v>59</v>
      </c>
      <c r="C76" s="29" t="s">
        <v>59</v>
      </c>
      <c r="D76" s="8"/>
      <c r="E76" s="198"/>
      <c r="F76" s="10"/>
      <c r="H76" s="261"/>
      <c r="J76" s="14"/>
      <c r="L76" s="16"/>
      <c r="O76"/>
      <c r="P76" s="17">
        <f t="shared" si="25"/>
        <v>0</v>
      </c>
      <c r="R76" s="17">
        <v>2980</v>
      </c>
      <c r="S76" s="19">
        <f t="shared" si="26"/>
        <v>0</v>
      </c>
      <c r="V76" s="19" t="str">
        <f t="shared" si="27"/>
        <v>★</v>
      </c>
      <c r="AC76" s="209"/>
      <c r="AD76" s="117" t="str">
        <f>IF($P76=1,INDEX($D$2:$N$2,MATCH(LARGE($D76:$N76,1),$D76:N76,0)),IF($P76=0,"店舗無し",IF(LARGE($D76:$N76,1)=LARGE($D76:$N76,2),"同率複数",INDEX($D$2:$N$2,MATCH(LARGE($D76:$N76,1),$D76:N76,0)))))</f>
        <v>店舗無し</v>
      </c>
      <c r="AE76" s="209"/>
      <c r="AF76" s="25" t="s">
        <v>69</v>
      </c>
      <c r="AG76" s="34">
        <v>74438</v>
      </c>
      <c r="AH76" s="210">
        <v>4378.7058823529396</v>
      </c>
      <c r="AI76" s="2"/>
      <c r="AJ76" s="2"/>
      <c r="AK76" s="1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1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</row>
    <row r="77" spans="1:1022" x14ac:dyDescent="0.25">
      <c r="A77" s="228" t="s">
        <v>1216</v>
      </c>
      <c r="B77" s="227" t="s">
        <v>121</v>
      </c>
      <c r="C77" s="29" t="s">
        <v>121</v>
      </c>
      <c r="D77" s="8">
        <v>1</v>
      </c>
      <c r="E77" s="198">
        <v>2</v>
      </c>
      <c r="F77" s="10"/>
      <c r="H77" s="261"/>
      <c r="J77" s="14"/>
      <c r="K77" s="15">
        <v>1</v>
      </c>
      <c r="L77" s="16"/>
      <c r="O77"/>
      <c r="P77" s="17">
        <f t="shared" si="25"/>
        <v>4</v>
      </c>
      <c r="R77" s="17">
        <v>19653</v>
      </c>
      <c r="S77" s="19">
        <f t="shared" si="26"/>
        <v>4913.25</v>
      </c>
      <c r="V77" s="19" t="str">
        <f t="shared" si="27"/>
        <v>△</v>
      </c>
      <c r="Z77" s="198"/>
      <c r="AC77" s="209"/>
      <c r="AD77" s="117" t="str">
        <f>IF($P77=1,INDEX($D$2:$N$2,MATCH(LARGE($D77:$N77,1),$D77:N77,0)),IF($P77=0,"店舗無し",IF(LARGE($D77:$N77,1)=LARGE($D77:$N77,2),"同率複数",INDEX($D$2:$N$2,MATCH(LARGE($D77:$N77,1),$D77:N77,0)))))</f>
        <v>中部薬品</v>
      </c>
      <c r="AE77" s="209"/>
      <c r="AF77" s="25" t="s">
        <v>108</v>
      </c>
      <c r="AG77" s="34">
        <v>91652</v>
      </c>
      <c r="AH77" s="210">
        <v>4364.3809523809496</v>
      </c>
      <c r="AI77" s="2"/>
      <c r="AJ77" s="2"/>
      <c r="AK77" s="1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1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</row>
    <row r="78" spans="1:1022" x14ac:dyDescent="0.25">
      <c r="A78" s="228" t="s">
        <v>1217</v>
      </c>
      <c r="B78" s="227" t="s">
        <v>72</v>
      </c>
      <c r="C78" s="29" t="s">
        <v>72</v>
      </c>
      <c r="D78" s="8"/>
      <c r="E78" s="198"/>
      <c r="F78" s="10"/>
      <c r="H78" s="261"/>
      <c r="J78" s="14"/>
      <c r="L78" s="16"/>
      <c r="O78"/>
      <c r="P78" s="17">
        <f t="shared" si="25"/>
        <v>0</v>
      </c>
      <c r="R78" s="17">
        <v>2151</v>
      </c>
      <c r="S78" s="19">
        <f t="shared" si="26"/>
        <v>0</v>
      </c>
      <c r="V78" s="19" t="str">
        <f t="shared" si="27"/>
        <v>★</v>
      </c>
      <c r="AC78" s="209"/>
      <c r="AD78" s="117" t="str">
        <f>IF($P78=1,INDEX($D$2:$N$2,MATCH(LARGE($D78:$N78,1),$D78:N78,0)),IF($P78=0,"店舗無し",IF(LARGE($D78:$N78,1)=LARGE($D78:$N78,2),"同率複数",INDEX($D$2:$N$2,MATCH(LARGE($D78:$N78,1),$D78:N78,0)))))</f>
        <v>店舗無し</v>
      </c>
      <c r="AE78" s="209"/>
      <c r="AF78" s="25" t="s">
        <v>130</v>
      </c>
      <c r="AG78" s="34">
        <v>8361</v>
      </c>
      <c r="AH78" s="210">
        <v>4180.5</v>
      </c>
      <c r="AI78" s="2"/>
      <c r="AJ78" s="2"/>
      <c r="AK78" s="1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1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</row>
    <row r="79" spans="1:1022" x14ac:dyDescent="0.25">
      <c r="A79" s="228" t="s">
        <v>1217</v>
      </c>
      <c r="B79" s="227" t="s">
        <v>131</v>
      </c>
      <c r="C79" s="29" t="s">
        <v>132</v>
      </c>
      <c r="D79" s="8"/>
      <c r="E79" s="198">
        <v>2</v>
      </c>
      <c r="F79" s="10"/>
      <c r="G79" s="11">
        <v>1</v>
      </c>
      <c r="H79" s="261"/>
      <c r="J79" s="14"/>
      <c r="L79" s="16"/>
      <c r="O79"/>
      <c r="P79" s="17">
        <f t="shared" si="25"/>
        <v>3</v>
      </c>
      <c r="R79" s="17">
        <v>11716</v>
      </c>
      <c r="S79" s="19">
        <f t="shared" si="26"/>
        <v>3905.3333333333335</v>
      </c>
      <c r="V79" s="19" t="str">
        <f t="shared" si="27"/>
        <v>△</v>
      </c>
      <c r="Z79" s="198"/>
      <c r="AC79" s="209"/>
      <c r="AD79" s="117" t="str">
        <f>IF($P79=1,INDEX($D$2:$N$2,MATCH(LARGE($D79:$N79,1),$D79:N79,0)),IF($P79=0,"店舗無し",IF(LARGE($D79:$N79,1)=LARGE($D79:$N79,2),"同率複数",INDEX($D$2:$N$2,MATCH(LARGE($D79:$N79,1),$D79:N79,0)))))</f>
        <v>中部薬品</v>
      </c>
      <c r="AE79" s="209"/>
      <c r="AF79" s="25" t="s">
        <v>49</v>
      </c>
      <c r="AG79" s="34">
        <v>66430</v>
      </c>
      <c r="AH79" s="210">
        <v>4151.875</v>
      </c>
      <c r="AI79" s="2"/>
      <c r="AJ79" s="2"/>
      <c r="AK79" s="1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1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</row>
    <row r="80" spans="1:1022" x14ac:dyDescent="0.25">
      <c r="A80" s="228" t="s">
        <v>1217</v>
      </c>
      <c r="B80" s="227" t="s">
        <v>131</v>
      </c>
      <c r="C80" s="29" t="s">
        <v>51</v>
      </c>
      <c r="D80" s="8"/>
      <c r="E80" s="198"/>
      <c r="F80" s="10"/>
      <c r="H80" s="261"/>
      <c r="J80" s="14"/>
      <c r="L80" s="16"/>
      <c r="O80"/>
      <c r="P80" s="17">
        <f t="shared" si="25"/>
        <v>0</v>
      </c>
      <c r="R80" s="17">
        <v>4005</v>
      </c>
      <c r="S80" s="19">
        <f t="shared" si="26"/>
        <v>0</v>
      </c>
      <c r="V80" s="19" t="str">
        <f t="shared" si="27"/>
        <v>★</v>
      </c>
      <c r="AC80" s="209"/>
      <c r="AD80" s="117" t="str">
        <f>IF($P80=1,INDEX($D$2:$N$2,MATCH(LARGE($D80:$N80,1),$D80:N80,0)),IF($P80=0,"店舗無し",IF(LARGE($D80:$N80,1)=LARGE($D80:$N80,2),"同率複数",INDEX($D$2:$N$2,MATCH(LARGE($D80:$N80,1),$D80:N80,0)))))</f>
        <v>店舗無し</v>
      </c>
      <c r="AE80" s="209"/>
      <c r="AF80" s="25" t="s">
        <v>133</v>
      </c>
      <c r="AG80" s="34">
        <v>16541</v>
      </c>
      <c r="AH80" s="210">
        <v>4135.25</v>
      </c>
      <c r="AI80" s="2"/>
      <c r="AJ80" s="2"/>
      <c r="AK80" s="1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1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</row>
    <row r="81" spans="1:1022" x14ac:dyDescent="0.25">
      <c r="A81" s="228" t="s">
        <v>1217</v>
      </c>
      <c r="B81" s="227" t="s">
        <v>131</v>
      </c>
      <c r="C81" s="29" t="s">
        <v>134</v>
      </c>
      <c r="D81" s="8">
        <v>1</v>
      </c>
      <c r="E81" s="198">
        <v>2</v>
      </c>
      <c r="F81" s="10"/>
      <c r="H81" s="261"/>
      <c r="J81" s="14"/>
      <c r="K81" s="15">
        <v>1</v>
      </c>
      <c r="L81" s="16"/>
      <c r="O81"/>
      <c r="P81" s="17">
        <f t="shared" si="25"/>
        <v>4</v>
      </c>
      <c r="R81" s="17">
        <v>14916</v>
      </c>
      <c r="S81" s="19">
        <f t="shared" si="26"/>
        <v>3729</v>
      </c>
      <c r="V81" s="19" t="str">
        <f t="shared" si="27"/>
        <v>△</v>
      </c>
      <c r="Z81" s="198"/>
      <c r="AC81" s="209"/>
      <c r="AD81" s="117" t="str">
        <f>IF($P81=1,INDEX($D$2:$N$2,MATCH(LARGE($D81:$N81,1),$D81:N81,0)),IF($P81=0,"店舗無し",IF(LARGE($D81:$N81,1)=LARGE($D81:$N81,2),"同率複数",INDEX($D$2:$N$2,MATCH(LARGE($D81:$N81,1),$D81:N81,0)))))</f>
        <v>中部薬品</v>
      </c>
      <c r="AE81" s="209"/>
      <c r="AF81" s="25" t="s">
        <v>58</v>
      </c>
      <c r="AG81" s="34">
        <v>4132</v>
      </c>
      <c r="AH81" s="210">
        <v>4132</v>
      </c>
      <c r="AI81" s="2"/>
      <c r="AJ81" s="2"/>
      <c r="AK81" s="1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1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</row>
    <row r="82" spans="1:1022" x14ac:dyDescent="0.25">
      <c r="A82" s="228" t="s">
        <v>1217</v>
      </c>
      <c r="B82" s="227" t="s">
        <v>131</v>
      </c>
      <c r="C82" s="219" t="s">
        <v>113</v>
      </c>
      <c r="D82" s="8">
        <v>1</v>
      </c>
      <c r="E82" s="198"/>
      <c r="F82" s="10"/>
      <c r="H82" s="261"/>
      <c r="J82" s="14"/>
      <c r="L82" s="16"/>
      <c r="O82"/>
      <c r="P82" s="17">
        <f t="shared" si="25"/>
        <v>1</v>
      </c>
      <c r="R82" s="17">
        <v>7868</v>
      </c>
      <c r="S82" s="19">
        <f t="shared" si="26"/>
        <v>7868</v>
      </c>
      <c r="V82" s="19" t="str">
        <f t="shared" si="27"/>
        <v>△</v>
      </c>
      <c r="AC82" s="209"/>
      <c r="AD82" s="117" t="str">
        <f>IF($P82=1,INDEX($D$2:$N$2,MATCH(LARGE($D82:$N82,1),$D82:N82,0)),IF($P82=0,"店舗無し",IF(LARGE($D82:$N82,1)=LARGE($D82:$N82,2),"同率複数",INDEX($D$2:$N$2,MATCH(LARGE($D82:$N82,1),$D82:N82,0)))))</f>
        <v>ゲンキー</v>
      </c>
      <c r="AE82" s="209"/>
      <c r="AF82" s="25" t="s">
        <v>42</v>
      </c>
      <c r="AG82" s="34">
        <v>12334</v>
      </c>
      <c r="AH82" s="210">
        <v>4111.3333333333303</v>
      </c>
      <c r="AI82" s="2"/>
      <c r="AJ82" s="2"/>
      <c r="AK82" s="1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1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</row>
    <row r="83" spans="1:1022" x14ac:dyDescent="0.25">
      <c r="A83" s="228" t="s">
        <v>1217</v>
      </c>
      <c r="B83" s="227" t="s">
        <v>131</v>
      </c>
      <c r="C83" s="29" t="s">
        <v>81</v>
      </c>
      <c r="D83" s="8"/>
      <c r="E83" s="198"/>
      <c r="F83" s="10"/>
      <c r="H83" s="261"/>
      <c r="J83" s="14"/>
      <c r="L83" s="16"/>
      <c r="O83"/>
      <c r="P83" s="17">
        <f t="shared" si="25"/>
        <v>0</v>
      </c>
      <c r="R83" s="17">
        <v>1597</v>
      </c>
      <c r="S83" s="19">
        <f t="shared" si="26"/>
        <v>0</v>
      </c>
      <c r="V83" s="19" t="str">
        <f t="shared" si="27"/>
        <v>★</v>
      </c>
      <c r="AC83" s="209"/>
      <c r="AD83" s="117" t="str">
        <f>IF($P83=1,INDEX($D$2:$N$2,MATCH(LARGE($D83:$N83,1),$D83:N83,0)),IF($P83=0,"店舗無し",IF(LARGE($D83:$N83,1)=LARGE($D83:$N83,2),"同率複数",INDEX($D$2:$N$2,MATCH(LARGE($D83:$N83,1),$D83:N83,0)))))</f>
        <v>店舗無し</v>
      </c>
      <c r="AE83" s="209"/>
      <c r="AF83" s="25" t="s">
        <v>63</v>
      </c>
      <c r="AG83" s="34">
        <v>8101</v>
      </c>
      <c r="AH83" s="210">
        <v>4050.5</v>
      </c>
      <c r="AI83" s="2"/>
      <c r="AJ83" s="2"/>
      <c r="AK83" s="1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1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</row>
    <row r="84" spans="1:1022" x14ac:dyDescent="0.25">
      <c r="A84" s="228" t="s">
        <v>1214</v>
      </c>
      <c r="B84" s="227" t="s">
        <v>135</v>
      </c>
      <c r="C84" s="29" t="s">
        <v>136</v>
      </c>
      <c r="D84" s="8">
        <v>1</v>
      </c>
      <c r="E84" s="198">
        <v>1</v>
      </c>
      <c r="F84" s="10">
        <v>1</v>
      </c>
      <c r="H84" s="261"/>
      <c r="I84" s="13">
        <v>1</v>
      </c>
      <c r="J84" s="14">
        <v>1</v>
      </c>
      <c r="L84" s="16"/>
      <c r="O84"/>
      <c r="P84" s="17">
        <f t="shared" si="25"/>
        <v>5</v>
      </c>
      <c r="R84" s="17">
        <v>18795</v>
      </c>
      <c r="S84" s="19">
        <f t="shared" si="26"/>
        <v>3759</v>
      </c>
      <c r="V84" s="19" t="str">
        <f t="shared" si="27"/>
        <v>△</v>
      </c>
      <c r="Z84" s="198"/>
      <c r="AC84" s="209"/>
      <c r="AD84" s="117" t="str">
        <f>IF($P84=1,INDEX($D$2:$N$2,MATCH(LARGE($D84:$N84,1),$D84:N84,0)),IF($P84=0,"店舗無し",IF(LARGE($D84:$N84,1)=LARGE($D84:$N84,2),"同率複数",INDEX($D$2:$N$2,MATCH(LARGE($D84:$N84,1),$D84:N84,0)))))</f>
        <v>同率複数</v>
      </c>
      <c r="AE84" s="209"/>
      <c r="AF84" s="25" t="s">
        <v>122</v>
      </c>
      <c r="AG84" s="34">
        <v>4028</v>
      </c>
      <c r="AH84" s="210">
        <v>4028</v>
      </c>
      <c r="AI84" s="2"/>
      <c r="AJ84" s="2"/>
      <c r="AK84" s="1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1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</row>
    <row r="85" spans="1:1022" x14ac:dyDescent="0.25">
      <c r="A85" s="228" t="s">
        <v>1214</v>
      </c>
      <c r="B85" s="227" t="s">
        <v>135</v>
      </c>
      <c r="C85" s="29" t="s">
        <v>137</v>
      </c>
      <c r="D85" s="8">
        <v>1</v>
      </c>
      <c r="E85" s="198"/>
      <c r="F85" s="10"/>
      <c r="H85" s="261"/>
      <c r="J85" s="14"/>
      <c r="L85" s="16"/>
      <c r="O85"/>
      <c r="P85" s="17">
        <f t="shared" si="25"/>
        <v>1</v>
      </c>
      <c r="R85" s="17">
        <v>3287</v>
      </c>
      <c r="S85" s="19">
        <f t="shared" si="26"/>
        <v>3287</v>
      </c>
      <c r="V85" s="19" t="str">
        <f t="shared" si="27"/>
        <v>△</v>
      </c>
      <c r="AC85" s="209"/>
      <c r="AD85" s="117" t="str">
        <f>IF($P85=1,INDEX($D$2:$N$2,MATCH(LARGE($D85:$N85,1),$D85:N85,0)),IF($P85=0,"店舗無し",IF(LARGE($D85:$N85,1)=LARGE($D85:$N85,2),"同率複数",INDEX($D$2:$N$2,MATCH(LARGE($D85:$N85,1),$D85:N85,0)))))</f>
        <v>ゲンキー</v>
      </c>
      <c r="AE85" s="209"/>
      <c r="AF85" s="25" t="s">
        <v>39</v>
      </c>
      <c r="AG85" s="34">
        <v>402751</v>
      </c>
      <c r="AH85" s="210">
        <v>3987.63366336634</v>
      </c>
      <c r="AI85" s="2"/>
      <c r="AJ85" s="2"/>
      <c r="AK85" s="1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1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</row>
    <row r="86" spans="1:1022" x14ac:dyDescent="0.25">
      <c r="A86" s="228" t="s">
        <v>1214</v>
      </c>
      <c r="B86" s="227" t="s">
        <v>135</v>
      </c>
      <c r="C86" s="29" t="s">
        <v>104</v>
      </c>
      <c r="D86" s="8">
        <v>1</v>
      </c>
      <c r="E86" s="198"/>
      <c r="F86" s="10"/>
      <c r="H86" s="261"/>
      <c r="J86" s="14"/>
      <c r="L86" s="16"/>
      <c r="O86"/>
      <c r="P86" s="17">
        <f t="shared" si="25"/>
        <v>1</v>
      </c>
      <c r="R86" s="17">
        <v>8869</v>
      </c>
      <c r="S86" s="19">
        <f t="shared" si="26"/>
        <v>8869</v>
      </c>
      <c r="V86" s="19" t="str">
        <f t="shared" si="27"/>
        <v>△</v>
      </c>
      <c r="AC86" s="209"/>
      <c r="AD86" s="117" t="str">
        <f>IF($P86=1,INDEX($D$2:$N$2,MATCH(LARGE($D86:$N86,1),$D86:N86,0)),IF($P86=0,"店舗無し",IF(LARGE($D86:$N86,1)=LARGE($D86:$N86,2),"同率複数",INDEX($D$2:$N$2,MATCH(LARGE($D86:$N86,1),$D86:N86,0)))))</f>
        <v>ゲンキー</v>
      </c>
      <c r="AE86" s="209"/>
      <c r="AF86" s="25" t="s">
        <v>92</v>
      </c>
      <c r="AG86" s="34">
        <v>35677</v>
      </c>
      <c r="AH86" s="210">
        <v>3964.1111111111099</v>
      </c>
      <c r="AI86" s="2"/>
      <c r="AJ86" s="2"/>
      <c r="AK86" s="1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1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</row>
    <row r="87" spans="1:1022" x14ac:dyDescent="0.25">
      <c r="A87" s="228" t="s">
        <v>1214</v>
      </c>
      <c r="B87" s="227" t="s">
        <v>138</v>
      </c>
      <c r="C87" s="29" t="s">
        <v>130</v>
      </c>
      <c r="D87" s="8">
        <v>1</v>
      </c>
      <c r="E87" s="198">
        <v>1</v>
      </c>
      <c r="F87" s="10"/>
      <c r="H87" s="261"/>
      <c r="J87" s="14"/>
      <c r="L87" s="16"/>
      <c r="O87"/>
      <c r="P87" s="17">
        <f t="shared" si="25"/>
        <v>2</v>
      </c>
      <c r="R87" s="17">
        <v>8361</v>
      </c>
      <c r="S87" s="19">
        <f t="shared" si="26"/>
        <v>4180.5</v>
      </c>
      <c r="V87" s="19" t="str">
        <f t="shared" si="27"/>
        <v>△</v>
      </c>
      <c r="Z87" s="198"/>
      <c r="AC87" s="209"/>
      <c r="AD87" s="117" t="str">
        <f>IF($P87=1,INDEX($D$2:$N$2,MATCH(LARGE($D87:$N87,1),$D87:N87,0)),IF($P87=0,"店舗無し",IF(LARGE($D87:$N87,1)=LARGE($D87:$N87,2),"同率複数",INDEX($D$2:$N$2,MATCH(LARGE($D87:$N87,1),$D87:N87,0)))))</f>
        <v>同率複数</v>
      </c>
      <c r="AE87" s="209"/>
      <c r="AF87" s="25" t="s">
        <v>132</v>
      </c>
      <c r="AG87" s="34">
        <v>11716</v>
      </c>
      <c r="AH87" s="210">
        <v>3905.3333333333298</v>
      </c>
      <c r="AI87" s="2"/>
      <c r="AJ87" s="2"/>
      <c r="AK87" s="1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1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</row>
    <row r="88" spans="1:1022" x14ac:dyDescent="0.25">
      <c r="A88" s="228" t="s">
        <v>1214</v>
      </c>
      <c r="B88" s="227" t="s">
        <v>138</v>
      </c>
      <c r="C88" s="29" t="s">
        <v>139</v>
      </c>
      <c r="D88" s="8">
        <v>2</v>
      </c>
      <c r="E88" s="198"/>
      <c r="F88" s="10"/>
      <c r="H88" s="261">
        <v>1</v>
      </c>
      <c r="I88" s="13">
        <v>1</v>
      </c>
      <c r="J88" s="14"/>
      <c r="L88" s="16"/>
      <c r="O88"/>
      <c r="P88" s="17">
        <f t="shared" si="25"/>
        <v>4</v>
      </c>
      <c r="R88" s="17">
        <v>11556</v>
      </c>
      <c r="S88" s="19">
        <f t="shared" si="26"/>
        <v>2889</v>
      </c>
      <c r="V88" s="19" t="str">
        <f t="shared" si="27"/>
        <v>△</v>
      </c>
      <c r="AC88" s="209"/>
      <c r="AD88" s="117" t="str">
        <f>IF($P88=1,INDEX($D$2:$N$2,MATCH(LARGE($D88:$N88,1),$D88:N88,0)),IF($P88=0,"店舗無し",IF(LARGE($D88:$N88,1)=LARGE($D88:$N88,2),"同率複数",INDEX($D$2:$N$2,MATCH(LARGE($D88:$N88,1),$D88:N88,0)))))</f>
        <v>ゲンキー</v>
      </c>
      <c r="AE88" s="209"/>
      <c r="AF88" s="25" t="s">
        <v>140</v>
      </c>
      <c r="AG88" s="34">
        <v>35076</v>
      </c>
      <c r="AH88" s="210">
        <v>3897.3333333333298</v>
      </c>
      <c r="AI88" s="2"/>
      <c r="AJ88" s="2"/>
      <c r="AK88" s="1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1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</row>
    <row r="89" spans="1:1022" x14ac:dyDescent="0.25">
      <c r="A89" s="228" t="s">
        <v>1214</v>
      </c>
      <c r="B89" s="227" t="s">
        <v>138</v>
      </c>
      <c r="C89" s="29" t="s">
        <v>124</v>
      </c>
      <c r="D89" s="8">
        <v>1</v>
      </c>
      <c r="E89" s="198"/>
      <c r="F89" s="10"/>
      <c r="H89" s="261"/>
      <c r="I89" s="13">
        <v>1</v>
      </c>
      <c r="J89" s="14">
        <v>1</v>
      </c>
      <c r="L89" s="16"/>
      <c r="O89"/>
      <c r="P89" s="17">
        <f t="shared" si="25"/>
        <v>3</v>
      </c>
      <c r="R89" s="17">
        <v>11799</v>
      </c>
      <c r="S89" s="19">
        <f t="shared" si="26"/>
        <v>3933</v>
      </c>
      <c r="V89" s="19" t="str">
        <f t="shared" si="27"/>
        <v>△</v>
      </c>
      <c r="AC89" s="209"/>
      <c r="AD89" s="117" t="str">
        <f>IF($P89=1,INDEX($D$2:$N$2,MATCH(LARGE($D89:$N89,1),$D89:N89,0)),IF($P89=0,"店舗無し",IF(LARGE($D89:$N89,1)=LARGE($D89:$N89,2),"同率複数",INDEX($D$2:$N$2,MATCH(LARGE($D89:$N89,1),$D89:N89,0)))))</f>
        <v>同率複数</v>
      </c>
      <c r="AE89" s="209"/>
      <c r="AF89" s="25" t="s">
        <v>90</v>
      </c>
      <c r="AG89" s="34">
        <v>64713</v>
      </c>
      <c r="AH89" s="210">
        <v>3806.6470588235302</v>
      </c>
      <c r="AI89" s="2"/>
      <c r="AJ89" s="2"/>
      <c r="AK89" s="1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1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  <c r="AMH89" s="2"/>
    </row>
    <row r="90" spans="1:1022" x14ac:dyDescent="0.25">
      <c r="A90" s="228" t="s">
        <v>1214</v>
      </c>
      <c r="B90" s="227" t="s">
        <v>138</v>
      </c>
      <c r="C90" s="29" t="s">
        <v>70</v>
      </c>
      <c r="D90" s="8"/>
      <c r="E90" s="198"/>
      <c r="F90" s="10"/>
      <c r="H90" s="261"/>
      <c r="J90" s="14"/>
      <c r="L90" s="16"/>
      <c r="O90"/>
      <c r="P90" s="17">
        <f t="shared" si="25"/>
        <v>0</v>
      </c>
      <c r="R90" s="17">
        <v>2184</v>
      </c>
      <c r="S90" s="19">
        <f t="shared" si="26"/>
        <v>0</v>
      </c>
      <c r="V90" s="19" t="str">
        <f t="shared" si="27"/>
        <v>★</v>
      </c>
      <c r="AC90" s="209"/>
      <c r="AD90" s="117" t="str">
        <f>IF($P90=1,INDEX($D$2:$N$2,MATCH(LARGE($D90:$N90,1),$D90:N90,0)),IF($P90=0,"店舗無し",IF(LARGE($D90:$N90,1)=LARGE($D90:$N90,2),"同率複数",INDEX($D$2:$N$2,MATCH(LARGE($D90:$N90,1),$D90:N90,0)))))</f>
        <v>店舗無し</v>
      </c>
      <c r="AE90" s="209"/>
      <c r="AF90" s="25" t="s">
        <v>136</v>
      </c>
      <c r="AG90" s="34">
        <v>18795</v>
      </c>
      <c r="AH90" s="210">
        <v>3759</v>
      </c>
      <c r="AI90" s="2"/>
      <c r="AJ90" s="2"/>
      <c r="AK90" s="1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1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  <c r="AMH90" s="2"/>
    </row>
    <row r="91" spans="1:1022" x14ac:dyDescent="0.25">
      <c r="A91" s="228" t="s">
        <v>1211</v>
      </c>
      <c r="B91" s="227" t="s">
        <v>141</v>
      </c>
      <c r="C91" s="219" t="s">
        <v>117</v>
      </c>
      <c r="D91" s="8">
        <v>1</v>
      </c>
      <c r="E91" s="198"/>
      <c r="F91" s="10"/>
      <c r="G91" s="11">
        <v>1</v>
      </c>
      <c r="H91" s="261"/>
      <c r="J91" s="14"/>
      <c r="L91" s="16"/>
      <c r="O91"/>
      <c r="P91" s="17">
        <f t="shared" si="25"/>
        <v>2</v>
      </c>
      <c r="R91" s="17">
        <v>15064</v>
      </c>
      <c r="S91" s="19">
        <f t="shared" si="26"/>
        <v>7532</v>
      </c>
      <c r="V91" s="19" t="str">
        <f t="shared" si="27"/>
        <v>△</v>
      </c>
      <c r="AC91" s="209"/>
      <c r="AD91" s="117" t="str">
        <f>IF($P91=1,INDEX($D$2:$N$2,MATCH(LARGE($D91:$N91,1),$D91:N91,0)),IF($P91=0,"店舗無し",IF(LARGE($D91:$N91,1)=LARGE($D91:$N91,2),"同率複数",INDEX($D$2:$N$2,MATCH(LARGE($D91:$N91,1),$D91:N91,0)))))</f>
        <v>同率複数</v>
      </c>
      <c r="AE91" s="209"/>
      <c r="AF91" s="25" t="s">
        <v>134</v>
      </c>
      <c r="AG91" s="34">
        <v>14916</v>
      </c>
      <c r="AH91" s="210">
        <v>3729</v>
      </c>
      <c r="AI91" s="2"/>
      <c r="AJ91" s="2"/>
      <c r="AK91" s="1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1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  <c r="ALN91" s="2"/>
      <c r="ALO91" s="2"/>
      <c r="ALP91" s="2"/>
      <c r="ALQ91" s="2"/>
      <c r="ALR91" s="2"/>
      <c r="ALS91" s="2"/>
      <c r="ALT91" s="2"/>
      <c r="ALU91" s="2"/>
      <c r="ALV91" s="2"/>
      <c r="ALW91" s="2"/>
      <c r="ALX91" s="2"/>
      <c r="ALY91" s="2"/>
      <c r="ALZ91" s="2"/>
      <c r="AMA91" s="2"/>
      <c r="AMB91" s="2"/>
      <c r="AMC91" s="2"/>
      <c r="AMD91" s="2"/>
      <c r="AME91" s="2"/>
      <c r="AMF91" s="2"/>
      <c r="AMG91" s="2"/>
      <c r="AMH91" s="2"/>
    </row>
    <row r="92" spans="1:1022" x14ac:dyDescent="0.25">
      <c r="A92" s="228" t="s">
        <v>1211</v>
      </c>
      <c r="B92" s="227" t="s">
        <v>141</v>
      </c>
      <c r="C92" s="219" t="s">
        <v>107</v>
      </c>
      <c r="D92" s="8"/>
      <c r="E92" s="198"/>
      <c r="F92" s="10"/>
      <c r="H92" s="261">
        <v>1</v>
      </c>
      <c r="J92" s="14"/>
      <c r="L92" s="16"/>
      <c r="O92"/>
      <c r="P92" s="17">
        <f t="shared" si="25"/>
        <v>1</v>
      </c>
      <c r="R92" s="17">
        <v>8606</v>
      </c>
      <c r="S92" s="19">
        <f t="shared" si="26"/>
        <v>8606</v>
      </c>
      <c r="V92" s="19" t="str">
        <f t="shared" si="27"/>
        <v>△</v>
      </c>
      <c r="AC92" s="209"/>
      <c r="AD92" s="117" t="str">
        <f>IF($P92=1,INDEX($D$2:$N$2,MATCH(LARGE($D92:$N92,1),$D92:N92,0)),IF($P92=0,"店舗無し",IF(LARGE($D92:$N92,1)=LARGE($D92:$N92,2),"同率複数",INDEX($D$2:$N$2,MATCH(LARGE($D92:$N92,1),$D92:N92,0)))))</f>
        <v>富士薬品</v>
      </c>
      <c r="AE92" s="209"/>
      <c r="AF92" s="25" t="s">
        <v>110</v>
      </c>
      <c r="AG92" s="34">
        <v>22137</v>
      </c>
      <c r="AH92" s="210">
        <v>3689.5</v>
      </c>
      <c r="AI92" s="2"/>
      <c r="AJ92" s="2"/>
      <c r="AK92" s="1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1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</row>
    <row r="93" spans="1:1022" x14ac:dyDescent="0.25">
      <c r="A93" s="228" t="s">
        <v>1211</v>
      </c>
      <c r="B93" s="227" t="s">
        <v>141</v>
      </c>
      <c r="C93" s="29" t="s">
        <v>106</v>
      </c>
      <c r="D93" s="8">
        <v>1</v>
      </c>
      <c r="E93" s="198">
        <v>1</v>
      </c>
      <c r="F93" s="10"/>
      <c r="H93" s="261"/>
      <c r="J93" s="14"/>
      <c r="L93" s="16"/>
      <c r="O93"/>
      <c r="P93" s="17">
        <f t="shared" si="25"/>
        <v>2</v>
      </c>
      <c r="R93" s="17">
        <v>17534</v>
      </c>
      <c r="S93" s="19">
        <f t="shared" si="26"/>
        <v>8767</v>
      </c>
      <c r="V93" s="19" t="str">
        <f t="shared" si="27"/>
        <v>△</v>
      </c>
      <c r="Z93" s="198"/>
      <c r="AC93" s="209"/>
      <c r="AD93" s="117" t="str">
        <f>IF($P93=1,INDEX($D$2:$N$2,MATCH(LARGE($D93:$N93,1),$D93:N93,0)),IF($P93=0,"店舗無し",IF(LARGE($D93:$N93,1)=LARGE($D93:$N93,2),"同率複数",INDEX($D$2:$N$2,MATCH(LARGE($D93:$N93,1),$D93:N93,0)))))</f>
        <v>同率複数</v>
      </c>
      <c r="AE93" s="209"/>
      <c r="AF93" s="25" t="s">
        <v>129</v>
      </c>
      <c r="AG93" s="34">
        <v>11013</v>
      </c>
      <c r="AH93" s="210">
        <v>3671</v>
      </c>
      <c r="AI93" s="2"/>
      <c r="AJ93" s="2"/>
      <c r="AK93" s="1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1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</row>
    <row r="94" spans="1:1022" x14ac:dyDescent="0.25">
      <c r="A94" s="228" t="s">
        <v>1214</v>
      </c>
      <c r="B94" s="227" t="s">
        <v>142</v>
      </c>
      <c r="C94" s="29" t="s">
        <v>140</v>
      </c>
      <c r="D94" s="8">
        <v>1</v>
      </c>
      <c r="E94" s="198">
        <v>3</v>
      </c>
      <c r="F94" s="10">
        <v>2</v>
      </c>
      <c r="G94" s="11">
        <v>2</v>
      </c>
      <c r="H94" s="261"/>
      <c r="I94" s="13">
        <v>1</v>
      </c>
      <c r="J94" s="14"/>
      <c r="L94" s="16"/>
      <c r="O94"/>
      <c r="P94" s="17">
        <f t="shared" si="25"/>
        <v>9</v>
      </c>
      <c r="R94" s="17">
        <v>35076</v>
      </c>
      <c r="S94" s="19">
        <f t="shared" si="26"/>
        <v>3897.3333333333335</v>
      </c>
      <c r="U94" s="17">
        <v>16254</v>
      </c>
      <c r="V94" s="19">
        <f t="shared" si="27"/>
        <v>1806</v>
      </c>
      <c r="Z94" s="198"/>
      <c r="AC94" s="209"/>
      <c r="AD94" s="117" t="str">
        <f>IF($P94=1,INDEX($D$2:$N$2,MATCH(LARGE($D94:$N94,1),$D94:N94,0)),IF($P94=0,"店舗無し",IF(LARGE($D94:$N94,1)=LARGE($D94:$N94,2),"同率複数",INDEX($D$2:$N$2,MATCH(LARGE($D94:$N94,1),$D94:N94,0)))))</f>
        <v>中部薬品</v>
      </c>
      <c r="AE94" s="209"/>
      <c r="AF94" s="25" t="s">
        <v>85</v>
      </c>
      <c r="AG94" s="34">
        <v>7123</v>
      </c>
      <c r="AH94" s="210">
        <v>3561.5</v>
      </c>
      <c r="AI94" s="2"/>
      <c r="AJ94" s="2"/>
      <c r="AK94" s="1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1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  <c r="AMH94" s="2"/>
    </row>
    <row r="95" spans="1:1022" x14ac:dyDescent="0.25">
      <c r="A95" s="228" t="s">
        <v>1214</v>
      </c>
      <c r="B95" s="227" t="s">
        <v>142</v>
      </c>
      <c r="C95" s="29" t="s">
        <v>98</v>
      </c>
      <c r="D95" s="8">
        <v>1</v>
      </c>
      <c r="E95" s="198"/>
      <c r="F95" s="10"/>
      <c r="H95" s="261"/>
      <c r="J95" s="14"/>
      <c r="L95" s="16"/>
      <c r="O95"/>
      <c r="P95" s="17">
        <f t="shared" si="25"/>
        <v>1</v>
      </c>
      <c r="R95" s="17">
        <v>11495</v>
      </c>
      <c r="S95" s="19">
        <f t="shared" si="26"/>
        <v>11495</v>
      </c>
      <c r="V95" s="19" t="str">
        <f t="shared" si="27"/>
        <v>△</v>
      </c>
      <c r="AC95" s="209"/>
      <c r="AD95" s="117" t="str">
        <f>IF($P95=1,INDEX($D$2:$N$2,MATCH(LARGE($D95:$N95,1),$D95:N95,0)),IF($P95=0,"店舗無し",IF(LARGE($D95:$N95,1)=LARGE($D95:$N95,2),"同率複数",INDEX($D$2:$N$2,MATCH(LARGE($D95:$N95,1),$D95:N95,0)))))</f>
        <v>ゲンキー</v>
      </c>
      <c r="AE95" s="209"/>
      <c r="AF95" s="25" t="s">
        <v>143</v>
      </c>
      <c r="AG95" s="34">
        <v>7004</v>
      </c>
      <c r="AH95" s="210">
        <v>3502</v>
      </c>
      <c r="AI95" s="2"/>
      <c r="AJ95" s="2"/>
      <c r="AK95" s="1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1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  <c r="AMH95" s="2"/>
    </row>
    <row r="96" spans="1:1022" x14ac:dyDescent="0.25">
      <c r="A96" s="228" t="s">
        <v>1215</v>
      </c>
      <c r="B96" s="227" t="s">
        <v>144</v>
      </c>
      <c r="C96" s="29" t="s">
        <v>133</v>
      </c>
      <c r="D96" s="8">
        <v>2</v>
      </c>
      <c r="E96" s="198">
        <v>2</v>
      </c>
      <c r="F96" s="10"/>
      <c r="H96" s="261"/>
      <c r="J96" s="14"/>
      <c r="L96" s="16"/>
      <c r="O96"/>
      <c r="P96" s="17">
        <f t="shared" si="25"/>
        <v>4</v>
      </c>
      <c r="R96" s="17">
        <v>16541</v>
      </c>
      <c r="S96" s="19">
        <f t="shared" si="26"/>
        <v>4135.25</v>
      </c>
      <c r="U96" s="17">
        <v>5057</v>
      </c>
      <c r="V96" s="19">
        <f t="shared" si="27"/>
        <v>1264.25</v>
      </c>
      <c r="Z96" s="198"/>
      <c r="AC96" s="209"/>
      <c r="AD96" s="117" t="str">
        <f>IF($P96=1,INDEX($D$2:$N$2,MATCH(LARGE($D96:$N96,1),$D96:N96,0)),IF($P96=0,"店舗無し",IF(LARGE($D96:$N96,1)=LARGE($D96:$N96,2),"同率複数",INDEX($D$2:$N$2,MATCH(LARGE($D96:$N96,1),$D96:N96,0)))))</f>
        <v>同率複数</v>
      </c>
      <c r="AE96" s="209"/>
      <c r="AF96" s="25" t="s">
        <v>97</v>
      </c>
      <c r="AG96" s="34">
        <v>6903</v>
      </c>
      <c r="AH96" s="210">
        <v>3451.5</v>
      </c>
      <c r="AI96" s="2"/>
      <c r="AJ96" s="2"/>
      <c r="AK96" s="1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1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  <c r="ALK96" s="2"/>
      <c r="ALL96" s="2"/>
      <c r="ALM96" s="2"/>
      <c r="ALN96" s="2"/>
      <c r="ALO96" s="2"/>
      <c r="ALP96" s="2"/>
      <c r="ALQ96" s="2"/>
      <c r="ALR96" s="2"/>
      <c r="ALS96" s="2"/>
      <c r="ALT96" s="2"/>
      <c r="ALU96" s="2"/>
      <c r="ALV96" s="2"/>
      <c r="ALW96" s="2"/>
      <c r="ALX96" s="2"/>
      <c r="ALY96" s="2"/>
      <c r="ALZ96" s="2"/>
      <c r="AMA96" s="2"/>
      <c r="AMB96" s="2"/>
      <c r="AMC96" s="2"/>
      <c r="AMD96" s="2"/>
      <c r="AME96" s="2"/>
      <c r="AMF96" s="2"/>
      <c r="AMG96" s="2"/>
      <c r="AMH96" s="2"/>
    </row>
    <row r="97" spans="1:1022" x14ac:dyDescent="0.25">
      <c r="A97" s="228" t="s">
        <v>1215</v>
      </c>
      <c r="B97" s="227" t="s">
        <v>144</v>
      </c>
      <c r="C97" s="29" t="s">
        <v>143</v>
      </c>
      <c r="D97" s="8">
        <v>1</v>
      </c>
      <c r="E97" s="198">
        <v>1</v>
      </c>
      <c r="F97" s="10"/>
      <c r="H97" s="261"/>
      <c r="J97" s="14"/>
      <c r="L97" s="16"/>
      <c r="O97"/>
      <c r="P97" s="17">
        <f t="shared" si="25"/>
        <v>2</v>
      </c>
      <c r="R97" s="17">
        <v>7004</v>
      </c>
      <c r="S97" s="19">
        <f t="shared" si="26"/>
        <v>3502</v>
      </c>
      <c r="V97" s="19" t="str">
        <f t="shared" si="27"/>
        <v>△</v>
      </c>
      <c r="Z97" s="198"/>
      <c r="AC97" s="209"/>
      <c r="AD97" s="117" t="str">
        <f>IF($P97=1,INDEX($D$2:$N$2,MATCH(LARGE($D97:$N97,1),$D97:N97,0)),IF($P97=0,"店舗無し",IF(LARGE($D97:$N97,1)=LARGE($D97:$N97,2),"同率複数",INDEX($D$2:$N$2,MATCH(LARGE($D97:$N97,1),$D97:N97,0)))))</f>
        <v>同率複数</v>
      </c>
      <c r="AE97" s="209"/>
      <c r="AF97" s="25" t="s">
        <v>73</v>
      </c>
      <c r="AG97" s="34">
        <v>6683</v>
      </c>
      <c r="AH97" s="210">
        <v>3341.5</v>
      </c>
      <c r="AI97" s="2"/>
      <c r="AJ97" s="2"/>
      <c r="AK97" s="1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1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  <c r="ALN97" s="2"/>
      <c r="ALO97" s="2"/>
      <c r="ALP97" s="2"/>
      <c r="ALQ97" s="2"/>
      <c r="ALR97" s="2"/>
      <c r="ALS97" s="2"/>
      <c r="ALT97" s="2"/>
      <c r="ALU97" s="2"/>
      <c r="ALV97" s="2"/>
      <c r="ALW97" s="2"/>
      <c r="ALX97" s="2"/>
      <c r="ALY97" s="2"/>
      <c r="ALZ97" s="2"/>
      <c r="AMA97" s="2"/>
      <c r="AMB97" s="2"/>
      <c r="AMC97" s="2"/>
      <c r="AMD97" s="2"/>
      <c r="AME97" s="2"/>
      <c r="AMF97" s="2"/>
      <c r="AMG97" s="2"/>
      <c r="AMH97" s="2"/>
    </row>
    <row r="98" spans="1:1022" x14ac:dyDescent="0.25">
      <c r="A98" s="228" t="s">
        <v>1215</v>
      </c>
      <c r="B98" s="227" t="s">
        <v>144</v>
      </c>
      <c r="C98" s="29" t="s">
        <v>123</v>
      </c>
      <c r="D98" s="8">
        <v>1</v>
      </c>
      <c r="E98" s="198">
        <v>1</v>
      </c>
      <c r="F98" s="10"/>
      <c r="H98" s="261"/>
      <c r="J98" s="14"/>
      <c r="L98" s="16"/>
      <c r="O98"/>
      <c r="P98" s="17">
        <f t="shared" si="25"/>
        <v>2</v>
      </c>
      <c r="R98" s="17">
        <v>12724</v>
      </c>
      <c r="S98" s="19">
        <f t="shared" si="26"/>
        <v>6362</v>
      </c>
      <c r="V98" s="19" t="str">
        <f t="shared" si="27"/>
        <v>△</v>
      </c>
      <c r="Z98" s="198"/>
      <c r="AC98" s="209"/>
      <c r="AD98" s="117" t="str">
        <f>IF($P98=1,INDEX($D$2:$N$2,MATCH(LARGE($D98:$N98,1),$D98:N98,0)),IF($P98=0,"店舗無し",IF(LARGE($D98:$N98,1)=LARGE($D98:$N98,2),"同率複数",INDEX($D$2:$N$2,MATCH(LARGE($D98:$N98,1),$D98:N98,0)))))</f>
        <v>同率複数</v>
      </c>
      <c r="AE98" s="209"/>
      <c r="AF98" s="25" t="s">
        <v>137</v>
      </c>
      <c r="AG98" s="34">
        <v>3287</v>
      </c>
      <c r="AH98" s="210">
        <v>3287</v>
      </c>
      <c r="AI98" s="2"/>
      <c r="AJ98" s="2"/>
      <c r="AK98" s="1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1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  <c r="AMC98" s="2"/>
      <c r="AMD98" s="2"/>
      <c r="AME98" s="2"/>
      <c r="AMF98" s="2"/>
      <c r="AMG98" s="2"/>
      <c r="AMH98" s="2"/>
    </row>
    <row r="99" spans="1:1022" x14ac:dyDescent="0.25">
      <c r="A99" s="228" t="s">
        <v>1215</v>
      </c>
      <c r="B99" s="227" t="s">
        <v>144</v>
      </c>
      <c r="C99" s="29" t="s">
        <v>55</v>
      </c>
      <c r="D99" s="8"/>
      <c r="E99" s="198"/>
      <c r="F99" s="10"/>
      <c r="H99" s="261"/>
      <c r="J99" s="14"/>
      <c r="L99" s="16"/>
      <c r="O99"/>
      <c r="P99" s="17">
        <f t="shared" si="25"/>
        <v>0</v>
      </c>
      <c r="R99" s="17">
        <v>3484</v>
      </c>
      <c r="S99" s="19">
        <f t="shared" si="26"/>
        <v>0</v>
      </c>
      <c r="V99" s="19" t="str">
        <f t="shared" si="27"/>
        <v>★</v>
      </c>
      <c r="AC99" s="209"/>
      <c r="AD99" s="117" t="str">
        <f>IF($P99=1,INDEX($D$2:$N$2,MATCH(LARGE($D99:$N99,1),$D99:N99,0)),IF($P99=0,"店舗無し",IF(LARGE($D99:$N99,1)=LARGE($D99:$N99,2),"同率複数",INDEX($D$2:$N$2,MATCH(LARGE($D99:$N99,1),$D99:N99,0)))))</f>
        <v>店舗無し</v>
      </c>
      <c r="AE99" s="209"/>
      <c r="AF99" s="25" t="s">
        <v>112</v>
      </c>
      <c r="AG99" s="34">
        <v>22319</v>
      </c>
      <c r="AH99" s="210">
        <v>3188.4285714285702</v>
      </c>
      <c r="AI99" s="2"/>
      <c r="AJ99" s="2"/>
      <c r="AK99" s="1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1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</row>
    <row r="100" spans="1:1022" x14ac:dyDescent="0.25">
      <c r="A100" s="228" t="s">
        <v>1215</v>
      </c>
      <c r="B100" s="227" t="s">
        <v>144</v>
      </c>
      <c r="C100" s="29" t="s">
        <v>45</v>
      </c>
      <c r="D100" s="8"/>
      <c r="E100" s="198"/>
      <c r="F100" s="10"/>
      <c r="H100" s="261"/>
      <c r="J100" s="14"/>
      <c r="L100" s="16"/>
      <c r="O100"/>
      <c r="P100" s="17">
        <f t="shared" si="25"/>
        <v>0</v>
      </c>
      <c r="R100" s="17">
        <v>5244</v>
      </c>
      <c r="S100" s="19">
        <f t="shared" si="26"/>
        <v>0</v>
      </c>
      <c r="V100" s="19" t="str">
        <f t="shared" si="27"/>
        <v>★</v>
      </c>
      <c r="AC100" s="209"/>
      <c r="AD100" s="117" t="str">
        <f>IF($P100=1,INDEX($D$2:$N$2,MATCH(LARGE($D100:$N100,1),$D100:N100,0)),IF($P100=0,"店舗無し",IF(LARGE($D100:$N100,1)=LARGE($D100:$N100,2),"同率複数",INDEX($D$2:$N$2,MATCH(LARGE($D100:$N100,1),$D100:N100,0)))))</f>
        <v>店舗無し</v>
      </c>
      <c r="AE100" s="209"/>
      <c r="AF100" s="25" t="s">
        <v>128</v>
      </c>
      <c r="AG100" s="34">
        <v>5835</v>
      </c>
      <c r="AH100" s="210">
        <v>2917.5</v>
      </c>
      <c r="AI100" s="2"/>
      <c r="AJ100" s="2"/>
      <c r="AK100" s="1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1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  <c r="AMC100" s="2"/>
      <c r="AMD100" s="2"/>
      <c r="AME100" s="2"/>
      <c r="AMF100" s="2"/>
      <c r="AMG100" s="2"/>
      <c r="AMH100" s="2"/>
    </row>
    <row r="101" spans="1:1022" x14ac:dyDescent="0.25">
      <c r="A101" s="228" t="s">
        <v>1215</v>
      </c>
      <c r="B101" s="227" t="s">
        <v>144</v>
      </c>
      <c r="C101" s="29" t="s">
        <v>74</v>
      </c>
      <c r="D101" s="8"/>
      <c r="E101" s="198"/>
      <c r="F101" s="10"/>
      <c r="H101" s="261"/>
      <c r="J101" s="14"/>
      <c r="L101" s="16"/>
      <c r="O101"/>
      <c r="P101" s="17">
        <f t="shared" ref="P101:P106" si="28">SUM(D101:N101)</f>
        <v>0</v>
      </c>
      <c r="R101" s="17">
        <v>2114</v>
      </c>
      <c r="S101" s="19">
        <f t="shared" si="26"/>
        <v>0</v>
      </c>
      <c r="V101" s="19" t="str">
        <f t="shared" si="27"/>
        <v>★</v>
      </c>
      <c r="AC101" s="209"/>
      <c r="AD101" s="117" t="str">
        <f>IF($P101=1,INDEX($D$2:$N$2,MATCH(LARGE($D101:$N101,1),$D101:N101,0)),IF($P101=0,"店舗無し",IF(LARGE($D101:$N101,1)=LARGE($D101:$N101,2),"同率複数",INDEX($D$2:$N$2,MATCH(LARGE($D101:$N101,1),$D101:N101,0)))))</f>
        <v>店舗無し</v>
      </c>
      <c r="AE101" s="209"/>
      <c r="AF101" s="25" t="s">
        <v>139</v>
      </c>
      <c r="AG101" s="34">
        <v>11556</v>
      </c>
      <c r="AH101" s="210">
        <v>2889</v>
      </c>
      <c r="AI101" s="2"/>
      <c r="AJ101" s="2"/>
      <c r="AK101" s="1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1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  <c r="AMC101" s="2"/>
      <c r="AMD101" s="2"/>
      <c r="AME101" s="2"/>
      <c r="AMF101" s="2"/>
      <c r="AMG101" s="2"/>
      <c r="AMH101" s="2"/>
    </row>
    <row r="102" spans="1:1022" x14ac:dyDescent="0.25">
      <c r="A102" s="228" t="s">
        <v>1215</v>
      </c>
      <c r="B102" s="227" t="s">
        <v>144</v>
      </c>
      <c r="C102" s="29" t="s">
        <v>68</v>
      </c>
      <c r="D102" s="8"/>
      <c r="E102" s="198"/>
      <c r="F102" s="10"/>
      <c r="H102" s="261"/>
      <c r="J102" s="14"/>
      <c r="L102" s="16"/>
      <c r="O102"/>
      <c r="P102" s="17">
        <f t="shared" si="28"/>
        <v>0</v>
      </c>
      <c r="R102" s="17">
        <v>2266</v>
      </c>
      <c r="S102" s="19">
        <f t="shared" si="26"/>
        <v>0</v>
      </c>
      <c r="V102" s="19" t="str">
        <f t="shared" si="27"/>
        <v>★</v>
      </c>
      <c r="AC102" s="209"/>
      <c r="AD102" s="117" t="str">
        <f>IF($P102=1,INDEX($D$2:$N$2,MATCH(LARGE($D102:$N102,1),$D102:N102,0)),IF($P102=0,"店舗無し",IF(LARGE($D102:$N102,1)=LARGE($D102:$N102,2),"同率複数",INDEX($D$2:$N$2,MATCH(LARGE($D102:$N102,1),$D102:N102,0)))))</f>
        <v>店舗無し</v>
      </c>
      <c r="AE102" s="209"/>
      <c r="AF102" s="25" t="s">
        <v>94</v>
      </c>
      <c r="AG102" s="34">
        <v>5401</v>
      </c>
      <c r="AH102" s="210">
        <v>2700.5</v>
      </c>
      <c r="AI102" s="2"/>
      <c r="AJ102" s="2"/>
      <c r="AK102" s="1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1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  <c r="ALN102" s="2"/>
      <c r="ALO102" s="2"/>
      <c r="ALP102" s="2"/>
      <c r="ALQ102" s="2"/>
      <c r="ALR102" s="2"/>
      <c r="ALS102" s="2"/>
      <c r="ALT102" s="2"/>
      <c r="ALU102" s="2"/>
      <c r="ALV102" s="2"/>
      <c r="ALW102" s="2"/>
      <c r="ALX102" s="2"/>
      <c r="ALY102" s="2"/>
      <c r="ALZ102" s="2"/>
      <c r="AMA102" s="2"/>
      <c r="AMB102" s="2"/>
      <c r="AMC102" s="2"/>
      <c r="AMD102" s="2"/>
      <c r="AME102" s="2"/>
      <c r="AMF102" s="2"/>
      <c r="AMG102" s="2"/>
      <c r="AMH102" s="2"/>
    </row>
    <row r="103" spans="1:1022" x14ac:dyDescent="0.25">
      <c r="A103" s="228" t="s">
        <v>1217</v>
      </c>
      <c r="B103" s="227" t="s">
        <v>145</v>
      </c>
      <c r="C103" s="29" t="s">
        <v>109</v>
      </c>
      <c r="D103" s="8">
        <v>1</v>
      </c>
      <c r="E103" s="198">
        <v>1</v>
      </c>
      <c r="F103" s="10"/>
      <c r="H103" s="261"/>
      <c r="J103" s="14"/>
      <c r="L103" s="16"/>
      <c r="O103"/>
      <c r="P103" s="17">
        <f t="shared" si="28"/>
        <v>2</v>
      </c>
      <c r="R103" s="17">
        <v>16209</v>
      </c>
      <c r="S103" s="19">
        <f>IF(P103=0,0,SUM(R103/P103))</f>
        <v>8104.5</v>
      </c>
      <c r="U103" s="17">
        <v>6437</v>
      </c>
      <c r="V103" s="19">
        <f t="shared" si="27"/>
        <v>3218.5</v>
      </c>
      <c r="Z103" s="198">
        <v>2</v>
      </c>
      <c r="AC103" s="209"/>
      <c r="AD103" s="117" t="str">
        <f>IF($P103=1,INDEX($D$2:$N$2,MATCH(LARGE($D103:$N103,1),$D103:N103,0)),IF($P103=0,"店舗無し",IF(LARGE($D103:$N103,1)=LARGE($D103:$N103,2),"同率複数",INDEX($D$2:$N$2,MATCH(LARGE($D103:$N103,1),$D103:N103,0)))))</f>
        <v>同率複数</v>
      </c>
      <c r="AE103" s="209"/>
      <c r="AF103" s="25" t="s">
        <v>126</v>
      </c>
      <c r="AG103" s="34">
        <v>17250</v>
      </c>
      <c r="AH103" s="210">
        <v>2464.2857142857101</v>
      </c>
      <c r="AI103" s="2"/>
      <c r="AJ103" s="2"/>
      <c r="AK103" s="1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1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  <c r="ALK103" s="2"/>
      <c r="ALL103" s="2"/>
      <c r="ALM103" s="2"/>
      <c r="ALN103" s="2"/>
      <c r="ALO103" s="2"/>
      <c r="ALP103" s="2"/>
      <c r="ALQ103" s="2"/>
      <c r="ALR103" s="2"/>
      <c r="ALS103" s="2"/>
      <c r="ALT103" s="2"/>
      <c r="ALU103" s="2"/>
      <c r="ALV103" s="2"/>
      <c r="ALW103" s="2"/>
      <c r="ALX103" s="2"/>
      <c r="ALY103" s="2"/>
      <c r="ALZ103" s="2"/>
      <c r="AMA103" s="2"/>
      <c r="AMB103" s="2"/>
      <c r="AMC103" s="2"/>
      <c r="AMD103" s="2"/>
      <c r="AME103" s="2"/>
      <c r="AMF103" s="2"/>
      <c r="AMG103" s="2"/>
      <c r="AMH103" s="2"/>
    </row>
    <row r="104" spans="1:1022" x14ac:dyDescent="0.25">
      <c r="A104" s="228" t="s">
        <v>1217</v>
      </c>
      <c r="B104" s="227" t="s">
        <v>145</v>
      </c>
      <c r="C104" s="29" t="s">
        <v>84</v>
      </c>
      <c r="D104" s="8"/>
      <c r="E104" s="198"/>
      <c r="F104" s="10"/>
      <c r="H104" s="261"/>
      <c r="J104" s="14"/>
      <c r="L104" s="16"/>
      <c r="O104"/>
      <c r="P104" s="17">
        <f t="shared" si="28"/>
        <v>0</v>
      </c>
      <c r="R104" s="17">
        <v>1466</v>
      </c>
      <c r="S104" s="19">
        <f>IF(P104=0,0,SUM(R104/P104))</f>
        <v>0</v>
      </c>
      <c r="V104" s="19" t="str">
        <f t="shared" si="27"/>
        <v>★</v>
      </c>
      <c r="AC104" s="209"/>
      <c r="AD104" s="117" t="str">
        <f>IF($P104=1,INDEX($D$2:$N$2,MATCH(LARGE($D104:$N104,1),$D104:N104,0)),IF($P104=0,"店舗無し",IF(LARGE($D104:$N104,1)=LARGE($D104:$N104,2),"同率複数",INDEX($D$2:$N$2,MATCH(LARGE($D104:$N104,1),$D104:N104,0)))))</f>
        <v>店舗無し</v>
      </c>
      <c r="AE104" s="209"/>
      <c r="AF104" s="25" t="s">
        <v>47</v>
      </c>
      <c r="AG104" s="34">
        <v>4660</v>
      </c>
      <c r="AH104" s="210">
        <v>2330</v>
      </c>
      <c r="AI104" s="2"/>
      <c r="AJ104" s="2"/>
      <c r="AK104" s="1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1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  <c r="XU104" s="2"/>
      <c r="XV104" s="2"/>
      <c r="XW104" s="2"/>
      <c r="XX104" s="2"/>
      <c r="XY104" s="2"/>
      <c r="XZ104" s="2"/>
      <c r="YA104" s="2"/>
      <c r="YB104" s="2"/>
      <c r="YC104" s="2"/>
      <c r="YD104" s="2"/>
      <c r="YE104" s="2"/>
      <c r="YF104" s="2"/>
      <c r="YG104" s="2"/>
      <c r="YH104" s="2"/>
      <c r="YI104" s="2"/>
      <c r="YJ104" s="2"/>
      <c r="YK104" s="2"/>
      <c r="YL104" s="2"/>
      <c r="YM104" s="2"/>
      <c r="YN104" s="2"/>
      <c r="YO104" s="2"/>
      <c r="YP104" s="2"/>
      <c r="YQ104" s="2"/>
      <c r="YR104" s="2"/>
      <c r="YS104" s="2"/>
      <c r="YT104" s="2"/>
      <c r="YU104" s="2"/>
      <c r="YV104" s="2"/>
      <c r="YW104" s="2"/>
      <c r="YX104" s="2"/>
      <c r="YY104" s="2"/>
      <c r="YZ104" s="2"/>
      <c r="ZA104" s="2"/>
      <c r="ZB104" s="2"/>
      <c r="ZC104" s="2"/>
      <c r="ZD104" s="2"/>
      <c r="ZE104" s="2"/>
      <c r="ZF104" s="2"/>
      <c r="ZG104" s="2"/>
      <c r="ZH104" s="2"/>
      <c r="ZI104" s="2"/>
      <c r="ZJ104" s="2"/>
      <c r="ZK104" s="2"/>
      <c r="ZL104" s="2"/>
      <c r="ZM104" s="2"/>
      <c r="ZN104" s="2"/>
      <c r="ZO104" s="2"/>
      <c r="ZP104" s="2"/>
      <c r="ZQ104" s="2"/>
      <c r="ZR104" s="2"/>
      <c r="ZS104" s="2"/>
      <c r="ZT104" s="2"/>
      <c r="ZU104" s="2"/>
      <c r="ZV104" s="2"/>
      <c r="ZW104" s="2"/>
      <c r="ZX104" s="2"/>
      <c r="ZY104" s="2"/>
      <c r="ZZ104" s="2"/>
      <c r="AAA104" s="2"/>
      <c r="AAB104" s="2"/>
      <c r="AAC104" s="2"/>
      <c r="AAD104" s="2"/>
      <c r="AAE104" s="2"/>
      <c r="AAF104" s="2"/>
      <c r="AAG104" s="2"/>
      <c r="AAH104" s="2"/>
      <c r="AAI104" s="2"/>
      <c r="AAJ104" s="2"/>
      <c r="AAK104" s="2"/>
      <c r="AAL104" s="2"/>
      <c r="AAM104" s="2"/>
      <c r="AAN104" s="2"/>
      <c r="AAO104" s="2"/>
      <c r="AAP104" s="2"/>
      <c r="AAQ104" s="2"/>
      <c r="AAR104" s="2"/>
      <c r="AAS104" s="2"/>
      <c r="AAT104" s="2"/>
      <c r="AAU104" s="2"/>
      <c r="AAV104" s="2"/>
      <c r="AAW104" s="2"/>
      <c r="AAX104" s="2"/>
      <c r="AAY104" s="2"/>
      <c r="AAZ104" s="2"/>
      <c r="ABA104" s="2"/>
      <c r="ABB104" s="2"/>
      <c r="ABC104" s="2"/>
      <c r="ABD104" s="2"/>
      <c r="ABE104" s="2"/>
      <c r="ABF104" s="2"/>
      <c r="ABG104" s="2"/>
      <c r="ABH104" s="2"/>
      <c r="ABI104" s="2"/>
      <c r="ABJ104" s="2"/>
      <c r="ABK104" s="2"/>
      <c r="ABL104" s="2"/>
      <c r="ABM104" s="2"/>
      <c r="ABN104" s="2"/>
      <c r="ABO104" s="2"/>
      <c r="ABP104" s="2"/>
      <c r="ABQ104" s="2"/>
      <c r="ABR104" s="2"/>
      <c r="ABS104" s="2"/>
      <c r="ABT104" s="2"/>
      <c r="ABU104" s="2"/>
      <c r="ABV104" s="2"/>
      <c r="ABW104" s="2"/>
      <c r="ABX104" s="2"/>
      <c r="ABY104" s="2"/>
      <c r="ABZ104" s="2"/>
      <c r="ACA104" s="2"/>
      <c r="ACB104" s="2"/>
      <c r="ACC104" s="2"/>
      <c r="ACD104" s="2"/>
      <c r="ACE104" s="2"/>
      <c r="ACF104" s="2"/>
      <c r="ACG104" s="2"/>
      <c r="ACH104" s="2"/>
      <c r="ACI104" s="2"/>
      <c r="ACJ104" s="2"/>
      <c r="ACK104" s="2"/>
      <c r="ACL104" s="2"/>
      <c r="ACM104" s="2"/>
      <c r="ACN104" s="2"/>
      <c r="ACO104" s="2"/>
      <c r="ACP104" s="2"/>
      <c r="ACQ104" s="2"/>
      <c r="ACR104" s="2"/>
      <c r="ACS104" s="2"/>
      <c r="ACT104" s="2"/>
      <c r="ACU104" s="2"/>
      <c r="ACV104" s="2"/>
      <c r="ACW104" s="2"/>
      <c r="ACX104" s="2"/>
      <c r="ACY104" s="2"/>
      <c r="ACZ104" s="2"/>
      <c r="ADA104" s="2"/>
      <c r="ADB104" s="2"/>
      <c r="ADC104" s="2"/>
      <c r="ADD104" s="2"/>
      <c r="ADE104" s="2"/>
      <c r="ADF104" s="2"/>
      <c r="ADG104" s="2"/>
      <c r="ADH104" s="2"/>
      <c r="ADI104" s="2"/>
      <c r="ADJ104" s="2"/>
      <c r="ADK104" s="2"/>
      <c r="ADL104" s="2"/>
      <c r="ADM104" s="2"/>
      <c r="ADN104" s="2"/>
      <c r="ADO104" s="2"/>
      <c r="ADP104" s="2"/>
      <c r="ADQ104" s="2"/>
      <c r="ADR104" s="2"/>
      <c r="ADS104" s="2"/>
      <c r="ADT104" s="2"/>
      <c r="ADU104" s="2"/>
      <c r="ADV104" s="2"/>
      <c r="ADW104" s="2"/>
      <c r="ADX104" s="2"/>
      <c r="ADY104" s="2"/>
      <c r="ADZ104" s="2"/>
      <c r="AEA104" s="2"/>
      <c r="AEB104" s="2"/>
      <c r="AEC104" s="2"/>
      <c r="AED104" s="2"/>
      <c r="AEE104" s="2"/>
      <c r="AEF104" s="2"/>
      <c r="AEG104" s="2"/>
      <c r="AEH104" s="2"/>
      <c r="AEI104" s="2"/>
      <c r="AEJ104" s="2"/>
      <c r="AEK104" s="2"/>
      <c r="AEL104" s="2"/>
      <c r="AEM104" s="2"/>
      <c r="AEN104" s="2"/>
      <c r="AEO104" s="2"/>
      <c r="AEP104" s="2"/>
      <c r="AEQ104" s="2"/>
      <c r="AER104" s="2"/>
      <c r="AES104" s="2"/>
      <c r="AET104" s="2"/>
      <c r="AEU104" s="2"/>
      <c r="AEV104" s="2"/>
      <c r="AEW104" s="2"/>
      <c r="AEX104" s="2"/>
      <c r="AEY104" s="2"/>
      <c r="AEZ104" s="2"/>
      <c r="AFA104" s="2"/>
      <c r="AFB104" s="2"/>
      <c r="AFC104" s="2"/>
      <c r="AFD104" s="2"/>
      <c r="AFE104" s="2"/>
      <c r="AFF104" s="2"/>
      <c r="AFG104" s="2"/>
      <c r="AFH104" s="2"/>
      <c r="AFI104" s="2"/>
      <c r="AFJ104" s="2"/>
      <c r="AFK104" s="2"/>
      <c r="AFL104" s="2"/>
      <c r="AFM104" s="2"/>
      <c r="AFN104" s="2"/>
      <c r="AFO104" s="2"/>
      <c r="AFP104" s="2"/>
      <c r="AFQ104" s="2"/>
      <c r="AFR104" s="2"/>
      <c r="AFS104" s="2"/>
      <c r="AFT104" s="2"/>
      <c r="AFU104" s="2"/>
      <c r="AFV104" s="2"/>
      <c r="AFW104" s="2"/>
      <c r="AFX104" s="2"/>
      <c r="AFY104" s="2"/>
      <c r="AFZ104" s="2"/>
      <c r="AGA104" s="2"/>
      <c r="AGB104" s="2"/>
      <c r="AGC104" s="2"/>
      <c r="AGD104" s="2"/>
      <c r="AGE104" s="2"/>
      <c r="AGF104" s="2"/>
      <c r="AGG104" s="2"/>
      <c r="AGH104" s="2"/>
      <c r="AGI104" s="2"/>
      <c r="AGJ104" s="2"/>
      <c r="AGK104" s="2"/>
      <c r="AGL104" s="2"/>
      <c r="AGM104" s="2"/>
      <c r="AGN104" s="2"/>
      <c r="AGO104" s="2"/>
      <c r="AGP104" s="2"/>
      <c r="AGQ104" s="2"/>
      <c r="AGR104" s="2"/>
      <c r="AGS104" s="2"/>
      <c r="AGT104" s="2"/>
      <c r="AGU104" s="2"/>
      <c r="AGV104" s="2"/>
      <c r="AGW104" s="2"/>
      <c r="AGX104" s="2"/>
      <c r="AGY104" s="2"/>
      <c r="AGZ104" s="2"/>
      <c r="AHA104" s="2"/>
      <c r="AHB104" s="2"/>
      <c r="AHC104" s="2"/>
      <c r="AHD104" s="2"/>
      <c r="AHE104" s="2"/>
      <c r="AHF104" s="2"/>
      <c r="AHG104" s="2"/>
      <c r="AHH104" s="2"/>
      <c r="AHI104" s="2"/>
      <c r="AHJ104" s="2"/>
      <c r="AHK104" s="2"/>
      <c r="AHL104" s="2"/>
      <c r="AHM104" s="2"/>
      <c r="AHN104" s="2"/>
      <c r="AHO104" s="2"/>
      <c r="AHP104" s="2"/>
      <c r="AHQ104" s="2"/>
      <c r="AHR104" s="2"/>
      <c r="AHS104" s="2"/>
      <c r="AHT104" s="2"/>
      <c r="AHU104" s="2"/>
      <c r="AHV104" s="2"/>
      <c r="AHW104" s="2"/>
      <c r="AHX104" s="2"/>
      <c r="AHY104" s="2"/>
      <c r="AHZ104" s="2"/>
      <c r="AIA104" s="2"/>
      <c r="AIB104" s="2"/>
      <c r="AIC104" s="2"/>
      <c r="AID104" s="2"/>
      <c r="AIE104" s="2"/>
      <c r="AIF104" s="2"/>
      <c r="AIG104" s="2"/>
      <c r="AIH104" s="2"/>
      <c r="AII104" s="2"/>
      <c r="AIJ104" s="2"/>
      <c r="AIK104" s="2"/>
      <c r="AIL104" s="2"/>
      <c r="AIM104" s="2"/>
      <c r="AIN104" s="2"/>
      <c r="AIO104" s="2"/>
      <c r="AIP104" s="2"/>
      <c r="AIQ104" s="2"/>
      <c r="AIR104" s="2"/>
      <c r="AIS104" s="2"/>
      <c r="AIT104" s="2"/>
      <c r="AIU104" s="2"/>
      <c r="AIV104" s="2"/>
      <c r="AIW104" s="2"/>
      <c r="AIX104" s="2"/>
      <c r="AIY104" s="2"/>
      <c r="AIZ104" s="2"/>
      <c r="AJA104" s="2"/>
      <c r="AJB104" s="2"/>
      <c r="AJC104" s="2"/>
      <c r="AJD104" s="2"/>
      <c r="AJE104" s="2"/>
      <c r="AJF104" s="2"/>
      <c r="AJG104" s="2"/>
      <c r="AJH104" s="2"/>
      <c r="AJI104" s="2"/>
      <c r="AJJ104" s="2"/>
      <c r="AJK104" s="2"/>
      <c r="AJL104" s="2"/>
      <c r="AJM104" s="2"/>
      <c r="AJN104" s="2"/>
      <c r="AJO104" s="2"/>
      <c r="AJP104" s="2"/>
      <c r="AJQ104" s="2"/>
      <c r="AJR104" s="2"/>
      <c r="AJS104" s="2"/>
      <c r="AJT104" s="2"/>
      <c r="AJU104" s="2"/>
      <c r="AJV104" s="2"/>
      <c r="AJW104" s="2"/>
      <c r="AJX104" s="2"/>
      <c r="AJY104" s="2"/>
      <c r="AJZ104" s="2"/>
      <c r="AKA104" s="2"/>
      <c r="AKB104" s="2"/>
      <c r="AKC104" s="2"/>
      <c r="AKD104" s="2"/>
      <c r="AKE104" s="2"/>
      <c r="AKF104" s="2"/>
      <c r="AKG104" s="2"/>
      <c r="AKH104" s="2"/>
      <c r="AKI104" s="2"/>
      <c r="AKJ104" s="2"/>
      <c r="AKK104" s="2"/>
      <c r="AKL104" s="2"/>
      <c r="AKM104" s="2"/>
      <c r="AKN104" s="2"/>
      <c r="AKO104" s="2"/>
      <c r="AKP104" s="2"/>
      <c r="AKQ104" s="2"/>
      <c r="AKR104" s="2"/>
      <c r="AKS104" s="2"/>
      <c r="AKT104" s="2"/>
      <c r="AKU104" s="2"/>
      <c r="AKV104" s="2"/>
      <c r="AKW104" s="2"/>
      <c r="AKX104" s="2"/>
      <c r="AKY104" s="2"/>
      <c r="AKZ104" s="2"/>
      <c r="ALA104" s="2"/>
      <c r="ALB104" s="2"/>
      <c r="ALC104" s="2"/>
      <c r="ALD104" s="2"/>
      <c r="ALE104" s="2"/>
      <c r="ALF104" s="2"/>
      <c r="ALG104" s="2"/>
      <c r="ALH104" s="2"/>
      <c r="ALI104" s="2"/>
      <c r="ALJ104" s="2"/>
      <c r="ALK104" s="2"/>
      <c r="ALL104" s="2"/>
      <c r="ALM104" s="2"/>
      <c r="ALN104" s="2"/>
      <c r="ALO104" s="2"/>
      <c r="ALP104" s="2"/>
      <c r="ALQ104" s="2"/>
      <c r="ALR104" s="2"/>
      <c r="ALS104" s="2"/>
      <c r="ALT104" s="2"/>
      <c r="ALU104" s="2"/>
      <c r="ALV104" s="2"/>
      <c r="ALW104" s="2"/>
      <c r="ALX104" s="2"/>
      <c r="ALY104" s="2"/>
      <c r="ALZ104" s="2"/>
      <c r="AMA104" s="2"/>
      <c r="AMB104" s="2"/>
      <c r="AMC104" s="2"/>
      <c r="AMD104" s="2"/>
      <c r="AME104" s="2"/>
      <c r="AMF104" s="2"/>
      <c r="AMG104" s="2"/>
      <c r="AMH104" s="2"/>
    </row>
    <row r="105" spans="1:1022" x14ac:dyDescent="0.25">
      <c r="A105" s="228" t="s">
        <v>1217</v>
      </c>
      <c r="B105" s="227" t="s">
        <v>145</v>
      </c>
      <c r="C105" s="29" t="s">
        <v>86</v>
      </c>
      <c r="D105" s="8"/>
      <c r="E105" s="198"/>
      <c r="F105" s="10"/>
      <c r="H105" s="261"/>
      <c r="J105" s="14"/>
      <c r="L105" s="16"/>
      <c r="O105"/>
      <c r="P105" s="17">
        <f t="shared" si="28"/>
        <v>0</v>
      </c>
      <c r="R105" s="17">
        <v>1178</v>
      </c>
      <c r="S105" s="19">
        <f>IF(P105=0,0,SUM(R105/P105))</f>
        <v>0</v>
      </c>
      <c r="V105" s="19" t="str">
        <f t="shared" si="27"/>
        <v>★</v>
      </c>
      <c r="AC105" s="209"/>
      <c r="AD105" s="117" t="str">
        <f>IF($P105=1,INDEX($D$2:$N$2,MATCH(LARGE($D105:$N105,1),$D105:N105,0)),IF($P105=0,"店舗無し",IF(LARGE($D105:$N105,1)=LARGE($D105:$N105,2),"同率複数",INDEX($D$2:$N$2,MATCH(LARGE($D105:$N105,1),$D105:N105,0)))))</f>
        <v>店舗無し</v>
      </c>
      <c r="AE105" s="209"/>
      <c r="AF105" s="25" t="s">
        <v>75</v>
      </c>
      <c r="AG105" s="34">
        <v>4220</v>
      </c>
      <c r="AH105" s="210">
        <v>2110</v>
      </c>
      <c r="AI105" s="2"/>
      <c r="AJ105" s="2"/>
      <c r="AK105" s="1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1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  <c r="AKI105" s="2"/>
      <c r="AKJ105" s="2"/>
      <c r="AKK105" s="2"/>
      <c r="AKL105" s="2"/>
      <c r="AKM105" s="2"/>
      <c r="AKN105" s="2"/>
      <c r="AKO105" s="2"/>
      <c r="AKP105" s="2"/>
      <c r="AKQ105" s="2"/>
      <c r="AKR105" s="2"/>
      <c r="AKS105" s="2"/>
      <c r="AKT105" s="2"/>
      <c r="AKU105" s="2"/>
      <c r="AKV105" s="2"/>
      <c r="AKW105" s="2"/>
      <c r="AKX105" s="2"/>
      <c r="AKY105" s="2"/>
      <c r="AKZ105" s="2"/>
      <c r="ALA105" s="2"/>
      <c r="ALB105" s="2"/>
      <c r="ALC105" s="2"/>
      <c r="ALD105" s="2"/>
      <c r="ALE105" s="2"/>
      <c r="ALF105" s="2"/>
      <c r="ALG105" s="2"/>
      <c r="ALH105" s="2"/>
      <c r="ALI105" s="2"/>
      <c r="ALJ105" s="2"/>
      <c r="ALK105" s="2"/>
      <c r="ALL105" s="2"/>
      <c r="ALM105" s="2"/>
      <c r="ALN105" s="2"/>
      <c r="ALO105" s="2"/>
      <c r="ALP105" s="2"/>
      <c r="ALQ105" s="2"/>
      <c r="ALR105" s="2"/>
      <c r="ALS105" s="2"/>
      <c r="ALT105" s="2"/>
      <c r="ALU105" s="2"/>
      <c r="ALV105" s="2"/>
      <c r="ALW105" s="2"/>
      <c r="ALX105" s="2"/>
      <c r="ALY105" s="2"/>
      <c r="ALZ105" s="2"/>
      <c r="AMA105" s="2"/>
      <c r="AMB105" s="2"/>
      <c r="AMC105" s="2"/>
      <c r="AMD105" s="2"/>
      <c r="AME105" s="2"/>
      <c r="AMF105" s="2"/>
      <c r="AMG105" s="2"/>
      <c r="AMH105" s="2"/>
    </row>
    <row r="106" spans="1:1022" x14ac:dyDescent="0.25">
      <c r="A106" s="228" t="s">
        <v>1217</v>
      </c>
      <c r="B106" s="227" t="s">
        <v>145</v>
      </c>
      <c r="C106" s="29" t="s">
        <v>95</v>
      </c>
      <c r="D106" s="8"/>
      <c r="E106" s="198">
        <v>1</v>
      </c>
      <c r="F106" s="10"/>
      <c r="H106" s="261"/>
      <c r="J106" s="14"/>
      <c r="L106" s="16"/>
      <c r="O106"/>
      <c r="P106" s="17">
        <f t="shared" si="28"/>
        <v>1</v>
      </c>
      <c r="R106" s="17">
        <v>11568</v>
      </c>
      <c r="S106" s="19">
        <f>IF(P106=0,0,SUM(R106/P106))</f>
        <v>11568</v>
      </c>
      <c r="U106" s="17">
        <v>5522</v>
      </c>
      <c r="V106" s="19">
        <f>IF(P106=0,"★",IF(U106=0,"△",SUM(U106/P106)))</f>
        <v>5522</v>
      </c>
      <c r="Z106" s="198"/>
      <c r="AC106" s="209"/>
      <c r="AD106" s="117" t="str">
        <f>IF($P106=1,INDEX($D$2:$N$2,MATCH(LARGE($D106:$N106,1),$D106:N106,0)),IF($P106=0,"店舗無し",IF(LARGE($D106:$N106,1)=LARGE($D106:$N106,2),"同率複数",INDEX($D$2:$N$2,MATCH(LARGE($D106:$N106,1),$D106:N106,0)))))</f>
        <v>中部薬品</v>
      </c>
      <c r="AE106" s="209"/>
      <c r="AI106" s="2"/>
      <c r="AJ106" s="2"/>
      <c r="AK106" s="1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1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  <c r="ALK106" s="2"/>
      <c r="ALL106" s="2"/>
      <c r="ALM106" s="2"/>
      <c r="ALN106" s="2"/>
      <c r="ALO106" s="2"/>
      <c r="ALP106" s="2"/>
      <c r="ALQ106" s="2"/>
      <c r="ALR106" s="2"/>
      <c r="ALS106" s="2"/>
      <c r="ALT106" s="2"/>
      <c r="ALU106" s="2"/>
      <c r="ALV106" s="2"/>
      <c r="ALW106" s="2"/>
      <c r="ALX106" s="2"/>
      <c r="ALY106" s="2"/>
      <c r="ALZ106" s="2"/>
      <c r="AMA106" s="2"/>
      <c r="AMB106" s="2"/>
      <c r="AMC106" s="2"/>
      <c r="AMD106" s="2"/>
      <c r="AME106" s="2"/>
      <c r="AMF106" s="2"/>
      <c r="AMG106" s="2"/>
      <c r="AMH106" s="2"/>
    </row>
    <row r="107" spans="1:1022" x14ac:dyDescent="0.25">
      <c r="A107" s="232"/>
      <c r="B107" s="233"/>
      <c r="C107" s="234"/>
      <c r="D107" s="235"/>
      <c r="E107" s="236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7"/>
      <c r="T107" s="235"/>
      <c r="U107" s="235"/>
      <c r="V107" s="235"/>
      <c r="W107" s="235"/>
      <c r="X107" s="235"/>
      <c r="Y107" s="235"/>
      <c r="Z107" s="263"/>
      <c r="AA107" s="235"/>
      <c r="AB107" s="235"/>
      <c r="AC107" s="209"/>
      <c r="AD107" s="209"/>
      <c r="AE107" s="209"/>
      <c r="AF107" s="235"/>
      <c r="AG107" s="238"/>
      <c r="AH107" s="239"/>
      <c r="AI107" s="2"/>
      <c r="AJ107" s="2"/>
      <c r="AK107" s="1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1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  <c r="AGK107" s="2"/>
      <c r="AGL107" s="2"/>
      <c r="AGM107" s="2"/>
      <c r="AGN107" s="2"/>
      <c r="AGO107" s="2"/>
      <c r="AGP107" s="2"/>
      <c r="AGQ107" s="2"/>
      <c r="AGR107" s="2"/>
      <c r="AGS107" s="2"/>
      <c r="AGT107" s="2"/>
      <c r="AGU107" s="2"/>
      <c r="AGV107" s="2"/>
      <c r="AGW107" s="2"/>
      <c r="AGX107" s="2"/>
      <c r="AGY107" s="2"/>
      <c r="AGZ107" s="2"/>
      <c r="AHA107" s="2"/>
      <c r="AHB107" s="2"/>
      <c r="AHC107" s="2"/>
      <c r="AHD107" s="2"/>
      <c r="AHE107" s="2"/>
      <c r="AHF107" s="2"/>
      <c r="AHG107" s="2"/>
      <c r="AHH107" s="2"/>
      <c r="AHI107" s="2"/>
      <c r="AHJ107" s="2"/>
      <c r="AHK107" s="2"/>
      <c r="AHL107" s="2"/>
      <c r="AHM107" s="2"/>
      <c r="AHN107" s="2"/>
      <c r="AHO107" s="2"/>
      <c r="AHP107" s="2"/>
      <c r="AHQ107" s="2"/>
      <c r="AHR107" s="2"/>
      <c r="AHS107" s="2"/>
      <c r="AHT107" s="2"/>
      <c r="AHU107" s="2"/>
      <c r="AHV107" s="2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  <c r="AKM107" s="2"/>
      <c r="AKN107" s="2"/>
      <c r="AKO107" s="2"/>
      <c r="AKP107" s="2"/>
      <c r="AKQ107" s="2"/>
      <c r="AKR107" s="2"/>
      <c r="AKS107" s="2"/>
      <c r="AKT107" s="2"/>
      <c r="AKU107" s="2"/>
      <c r="AKV107" s="2"/>
      <c r="AKW107" s="2"/>
      <c r="AKX107" s="2"/>
      <c r="AKY107" s="2"/>
      <c r="AKZ107" s="2"/>
      <c r="ALA107" s="2"/>
      <c r="ALB107" s="2"/>
      <c r="ALC107" s="2"/>
      <c r="ALD107" s="2"/>
      <c r="ALE107" s="2"/>
      <c r="ALF107" s="2"/>
      <c r="ALG107" s="2"/>
      <c r="ALH107" s="2"/>
      <c r="ALI107" s="2"/>
      <c r="ALJ107" s="2"/>
      <c r="ALK107" s="2"/>
      <c r="ALL107" s="2"/>
      <c r="ALM107" s="2"/>
      <c r="ALN107" s="2"/>
      <c r="ALO107" s="2"/>
      <c r="ALP107" s="2"/>
      <c r="ALQ107" s="2"/>
      <c r="ALR107" s="2"/>
      <c r="ALS107" s="2"/>
      <c r="ALT107" s="2"/>
      <c r="ALU107" s="2"/>
      <c r="ALV107" s="2"/>
      <c r="ALW107" s="2"/>
      <c r="ALX107" s="2"/>
      <c r="ALY107" s="2"/>
      <c r="ALZ107" s="2"/>
      <c r="AMA107" s="2"/>
      <c r="AMB107" s="2"/>
      <c r="AMC107" s="2"/>
      <c r="AMD107" s="2"/>
      <c r="AME107" s="2"/>
      <c r="AMF107" s="2"/>
      <c r="AMG107" s="2"/>
      <c r="AMH107" s="2"/>
    </row>
    <row r="108" spans="1:1022" s="230" customFormat="1" x14ac:dyDescent="0.25">
      <c r="A108" s="256"/>
      <c r="B108" s="257"/>
      <c r="C108" s="257"/>
      <c r="D108" s="231"/>
      <c r="E108" s="258"/>
      <c r="F108" s="259"/>
      <c r="G108" s="231"/>
      <c r="H108" s="231"/>
      <c r="I108" s="231"/>
      <c r="J108" s="259"/>
      <c r="K108" s="259"/>
      <c r="L108" s="231"/>
      <c r="M108" s="231"/>
      <c r="N108" s="259"/>
      <c r="O108" s="231"/>
      <c r="P108" s="231"/>
      <c r="Q108" s="231"/>
      <c r="R108" s="231"/>
      <c r="S108" s="260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  <c r="AJ108" s="231"/>
      <c r="AK108" s="319"/>
      <c r="AL108" s="231"/>
      <c r="AM108" s="231"/>
      <c r="AN108" s="231"/>
      <c r="AO108" s="231"/>
      <c r="AP108" s="231"/>
      <c r="AQ108" s="231"/>
      <c r="AR108" s="231"/>
      <c r="AS108" s="231"/>
      <c r="AT108" s="231"/>
      <c r="AU108" s="231"/>
      <c r="AV108" s="319"/>
      <c r="AW108" s="231"/>
      <c r="AX108" s="231"/>
      <c r="AY108" s="231"/>
      <c r="AZ108" s="231"/>
      <c r="BA108" s="231"/>
      <c r="BB108" s="231"/>
      <c r="BC108" s="231"/>
      <c r="BD108" s="231"/>
      <c r="BE108" s="231"/>
      <c r="BF108" s="231"/>
      <c r="BG108" s="231"/>
      <c r="BH108" s="231"/>
      <c r="BI108" s="231"/>
      <c r="BJ108" s="231"/>
      <c r="BK108" s="231"/>
      <c r="BL108" s="231"/>
      <c r="BM108" s="231"/>
      <c r="BN108" s="231"/>
      <c r="BO108" s="231"/>
      <c r="BP108" s="231"/>
      <c r="BQ108" s="231"/>
      <c r="BR108" s="231"/>
      <c r="BS108" s="231"/>
      <c r="BT108" s="231"/>
      <c r="BU108" s="231"/>
      <c r="BV108" s="231"/>
      <c r="BW108" s="231"/>
      <c r="BX108" s="231"/>
      <c r="BY108" s="231"/>
      <c r="BZ108" s="231"/>
      <c r="CA108" s="231"/>
      <c r="CB108" s="231"/>
      <c r="CC108" s="231"/>
      <c r="CD108" s="231"/>
      <c r="CE108" s="231"/>
      <c r="CF108" s="231"/>
      <c r="CG108" s="231"/>
      <c r="CH108" s="231"/>
      <c r="CI108" s="231"/>
      <c r="CJ108" s="231"/>
      <c r="CK108" s="231"/>
      <c r="CL108" s="231"/>
      <c r="CM108" s="231"/>
      <c r="CN108" s="231"/>
      <c r="CO108" s="231"/>
      <c r="CP108" s="231"/>
      <c r="CQ108" s="231"/>
      <c r="CR108" s="231"/>
      <c r="CS108" s="231"/>
      <c r="CT108" s="231"/>
      <c r="CU108" s="231"/>
      <c r="CV108" s="231"/>
      <c r="CW108" s="231"/>
      <c r="CX108" s="231"/>
      <c r="CY108" s="231"/>
      <c r="CZ108" s="231"/>
      <c r="DA108" s="231"/>
      <c r="DB108" s="231"/>
      <c r="DC108" s="231"/>
      <c r="DD108" s="231"/>
      <c r="DE108" s="231"/>
      <c r="DF108" s="231"/>
      <c r="DG108" s="231"/>
      <c r="DH108" s="231"/>
      <c r="DI108" s="231"/>
      <c r="DJ108" s="231"/>
      <c r="DK108" s="231"/>
      <c r="DL108" s="231"/>
      <c r="DM108" s="231"/>
      <c r="DN108" s="231"/>
      <c r="DO108" s="231"/>
      <c r="DP108" s="231"/>
      <c r="DQ108" s="231"/>
      <c r="DR108" s="231"/>
      <c r="DS108" s="231"/>
      <c r="DT108" s="231"/>
      <c r="DU108" s="231"/>
      <c r="DV108" s="231"/>
      <c r="DW108" s="231"/>
      <c r="DX108" s="231"/>
      <c r="DY108" s="231"/>
      <c r="DZ108" s="231"/>
      <c r="EA108" s="231"/>
      <c r="EB108" s="231"/>
      <c r="EC108" s="231"/>
      <c r="ED108" s="231"/>
      <c r="EE108" s="231"/>
      <c r="EF108" s="231"/>
      <c r="EG108" s="231"/>
      <c r="EH108" s="231"/>
      <c r="EI108" s="231"/>
      <c r="EJ108" s="231"/>
      <c r="EK108" s="231"/>
      <c r="EL108" s="231"/>
      <c r="EM108" s="231"/>
      <c r="EN108" s="231"/>
      <c r="EO108" s="231"/>
      <c r="EP108" s="231"/>
      <c r="EQ108" s="231"/>
      <c r="ER108" s="231"/>
      <c r="ES108" s="231"/>
      <c r="ET108" s="231"/>
      <c r="EU108" s="231"/>
      <c r="EV108" s="231"/>
      <c r="EW108" s="231"/>
      <c r="EX108" s="231"/>
      <c r="EY108" s="231"/>
      <c r="EZ108" s="231"/>
      <c r="FA108" s="231"/>
      <c r="FB108" s="231"/>
      <c r="FC108" s="231"/>
      <c r="FD108" s="231"/>
      <c r="FE108" s="231"/>
      <c r="FF108" s="231"/>
      <c r="FG108" s="231"/>
      <c r="FH108" s="231"/>
      <c r="FI108" s="231"/>
      <c r="FJ108" s="231"/>
      <c r="FK108" s="231"/>
      <c r="FL108" s="231"/>
      <c r="FM108" s="231"/>
      <c r="FN108" s="231"/>
      <c r="FO108" s="231"/>
      <c r="FP108" s="231"/>
      <c r="FQ108" s="231"/>
      <c r="FR108" s="231"/>
      <c r="FS108" s="231"/>
      <c r="FT108" s="231"/>
      <c r="FU108" s="231"/>
      <c r="FV108" s="231"/>
      <c r="FW108" s="231"/>
      <c r="FX108" s="231"/>
      <c r="FY108" s="231"/>
      <c r="FZ108" s="231"/>
      <c r="GA108" s="231"/>
      <c r="GB108" s="231"/>
      <c r="GC108" s="231"/>
      <c r="GD108" s="231"/>
      <c r="GE108" s="231"/>
      <c r="GF108" s="231"/>
      <c r="GG108" s="231"/>
      <c r="GH108" s="231"/>
      <c r="GI108" s="231"/>
      <c r="GJ108" s="231"/>
      <c r="GK108" s="231"/>
      <c r="GL108" s="231"/>
      <c r="GM108" s="231"/>
      <c r="GN108" s="231"/>
      <c r="GO108" s="231"/>
      <c r="GP108" s="231"/>
      <c r="GQ108" s="231"/>
      <c r="GR108" s="231"/>
      <c r="GS108" s="231"/>
      <c r="GT108" s="231"/>
      <c r="GU108" s="231"/>
      <c r="GV108" s="231"/>
      <c r="GW108" s="231"/>
      <c r="GX108" s="231"/>
      <c r="GY108" s="231"/>
      <c r="GZ108" s="231"/>
      <c r="HA108" s="231"/>
      <c r="HB108" s="231"/>
      <c r="HC108" s="231"/>
      <c r="HD108" s="231"/>
      <c r="HE108" s="231"/>
      <c r="HF108" s="231"/>
      <c r="HG108" s="231"/>
      <c r="HH108" s="231"/>
      <c r="HI108" s="231"/>
      <c r="HJ108" s="231"/>
      <c r="HK108" s="231"/>
      <c r="HL108" s="231"/>
      <c r="HM108" s="231"/>
      <c r="HN108" s="231"/>
      <c r="HO108" s="231"/>
      <c r="HP108" s="231"/>
      <c r="HQ108" s="231"/>
      <c r="HR108" s="231"/>
      <c r="HS108" s="231"/>
      <c r="HT108" s="231"/>
      <c r="HU108" s="231"/>
      <c r="HV108" s="231"/>
      <c r="HW108" s="231"/>
      <c r="HX108" s="231"/>
      <c r="HY108" s="231"/>
      <c r="HZ108" s="231"/>
      <c r="IA108" s="231"/>
      <c r="IB108" s="231"/>
      <c r="IC108" s="231"/>
      <c r="ID108" s="231"/>
      <c r="IE108" s="231"/>
      <c r="IF108" s="231"/>
      <c r="IG108" s="231"/>
      <c r="IH108" s="231"/>
      <c r="II108" s="231"/>
      <c r="IJ108" s="231"/>
      <c r="IK108" s="231"/>
      <c r="IL108" s="231"/>
      <c r="IM108" s="231"/>
      <c r="IN108" s="231"/>
      <c r="IO108" s="231"/>
      <c r="IP108" s="231"/>
      <c r="IQ108" s="231"/>
      <c r="IR108" s="231"/>
      <c r="IS108" s="231"/>
      <c r="IT108" s="231"/>
      <c r="IU108" s="231"/>
      <c r="IV108" s="231"/>
      <c r="IW108" s="231"/>
      <c r="IX108" s="231"/>
      <c r="IY108" s="231"/>
      <c r="IZ108" s="231"/>
      <c r="JA108" s="231"/>
      <c r="JB108" s="231"/>
      <c r="JC108" s="231"/>
      <c r="JD108" s="231"/>
      <c r="JE108" s="231"/>
      <c r="JF108" s="231"/>
      <c r="JG108" s="231"/>
      <c r="JH108" s="231"/>
      <c r="JI108" s="231"/>
      <c r="JJ108" s="231"/>
      <c r="JK108" s="231"/>
      <c r="JL108" s="231"/>
      <c r="JM108" s="231"/>
      <c r="JN108" s="231"/>
      <c r="JO108" s="231"/>
      <c r="JP108" s="231"/>
      <c r="JQ108" s="231"/>
      <c r="JR108" s="231"/>
      <c r="JS108" s="231"/>
      <c r="JT108" s="231"/>
      <c r="JU108" s="231"/>
      <c r="JV108" s="231"/>
      <c r="JW108" s="231"/>
      <c r="JX108" s="231"/>
      <c r="JY108" s="231"/>
      <c r="JZ108" s="231"/>
      <c r="KA108" s="231"/>
      <c r="KB108" s="231"/>
      <c r="KC108" s="231"/>
      <c r="KD108" s="231"/>
      <c r="KE108" s="231"/>
      <c r="KF108" s="231"/>
      <c r="KG108" s="231"/>
      <c r="KH108" s="231"/>
      <c r="KI108" s="231"/>
      <c r="KJ108" s="231"/>
      <c r="KK108" s="231"/>
      <c r="KL108" s="231"/>
      <c r="KM108" s="231"/>
      <c r="KN108" s="231"/>
      <c r="KO108" s="231"/>
      <c r="KP108" s="231"/>
      <c r="KQ108" s="231"/>
      <c r="KR108" s="231"/>
      <c r="KS108" s="231"/>
      <c r="KT108" s="231"/>
      <c r="KU108" s="231"/>
      <c r="KV108" s="231"/>
      <c r="KW108" s="231"/>
      <c r="KX108" s="231"/>
      <c r="KY108" s="231"/>
      <c r="KZ108" s="231"/>
      <c r="LA108" s="231"/>
      <c r="LB108" s="231"/>
      <c r="LC108" s="231"/>
      <c r="LD108" s="231"/>
      <c r="LE108" s="231"/>
      <c r="LF108" s="231"/>
      <c r="LG108" s="231"/>
      <c r="LH108" s="231"/>
      <c r="LI108" s="231"/>
      <c r="LJ108" s="231"/>
      <c r="LK108" s="231"/>
      <c r="LL108" s="231"/>
      <c r="LM108" s="231"/>
      <c r="LN108" s="231"/>
      <c r="LO108" s="231"/>
      <c r="LP108" s="231"/>
      <c r="LQ108" s="231"/>
      <c r="LR108" s="231"/>
      <c r="LS108" s="231"/>
      <c r="LT108" s="231"/>
      <c r="LU108" s="231"/>
      <c r="LV108" s="231"/>
      <c r="LW108" s="231"/>
      <c r="LX108" s="231"/>
      <c r="LY108" s="231"/>
      <c r="LZ108" s="231"/>
      <c r="MA108" s="231"/>
      <c r="MB108" s="231"/>
      <c r="MC108" s="231"/>
      <c r="MD108" s="231"/>
      <c r="ME108" s="231"/>
      <c r="MF108" s="231"/>
      <c r="MG108" s="231"/>
      <c r="MH108" s="231"/>
      <c r="MI108" s="231"/>
      <c r="MJ108" s="231"/>
      <c r="MK108" s="231"/>
      <c r="ML108" s="231"/>
      <c r="MM108" s="231"/>
      <c r="MN108" s="231"/>
      <c r="MO108" s="231"/>
      <c r="MP108" s="231"/>
      <c r="MQ108" s="231"/>
      <c r="MR108" s="231"/>
      <c r="MS108" s="231"/>
      <c r="MT108" s="231"/>
      <c r="MU108" s="231"/>
      <c r="MV108" s="231"/>
      <c r="MW108" s="231"/>
      <c r="MX108" s="231"/>
      <c r="MY108" s="231"/>
      <c r="MZ108" s="231"/>
      <c r="NA108" s="231"/>
      <c r="NB108" s="231"/>
      <c r="NC108" s="231"/>
      <c r="ND108" s="231"/>
      <c r="NE108" s="231"/>
      <c r="NF108" s="231"/>
      <c r="NG108" s="231"/>
      <c r="NH108" s="231"/>
      <c r="NI108" s="231"/>
      <c r="NJ108" s="231"/>
      <c r="NK108" s="231"/>
      <c r="NL108" s="231"/>
      <c r="NM108" s="231"/>
      <c r="NN108" s="231"/>
      <c r="NO108" s="231"/>
      <c r="NP108" s="231"/>
      <c r="NQ108" s="231"/>
      <c r="NR108" s="231"/>
      <c r="NS108" s="231"/>
      <c r="NT108" s="231"/>
      <c r="NU108" s="231"/>
      <c r="NV108" s="231"/>
      <c r="NW108" s="231"/>
      <c r="NX108" s="231"/>
      <c r="NY108" s="231"/>
      <c r="NZ108" s="231"/>
      <c r="OA108" s="231"/>
      <c r="OB108" s="231"/>
      <c r="OC108" s="231"/>
      <c r="OD108" s="231"/>
      <c r="OE108" s="231"/>
      <c r="OF108" s="231"/>
      <c r="OG108" s="231"/>
      <c r="OH108" s="231"/>
      <c r="OI108" s="231"/>
      <c r="OJ108" s="231"/>
      <c r="OK108" s="231"/>
      <c r="OL108" s="231"/>
      <c r="OM108" s="231"/>
      <c r="ON108" s="231"/>
      <c r="OO108" s="231"/>
      <c r="OP108" s="231"/>
      <c r="OQ108" s="231"/>
      <c r="OR108" s="231"/>
      <c r="OS108" s="231"/>
      <c r="OT108" s="231"/>
      <c r="OU108" s="231"/>
      <c r="OV108" s="231"/>
      <c r="OW108" s="231"/>
      <c r="OX108" s="231"/>
      <c r="OY108" s="231"/>
      <c r="OZ108" s="231"/>
      <c r="PA108" s="231"/>
      <c r="PB108" s="231"/>
      <c r="PC108" s="231"/>
      <c r="PD108" s="231"/>
      <c r="PE108" s="231"/>
      <c r="PF108" s="231"/>
      <c r="PG108" s="231"/>
      <c r="PH108" s="231"/>
      <c r="PI108" s="231"/>
      <c r="PJ108" s="231"/>
      <c r="PK108" s="231"/>
      <c r="PL108" s="231"/>
      <c r="PM108" s="231"/>
      <c r="PN108" s="231"/>
      <c r="PO108" s="231"/>
      <c r="PP108" s="231"/>
      <c r="PQ108" s="231"/>
      <c r="PR108" s="231"/>
      <c r="PS108" s="231"/>
      <c r="PT108" s="231"/>
      <c r="PU108" s="231"/>
      <c r="PV108" s="231"/>
      <c r="PW108" s="231"/>
      <c r="PX108" s="231"/>
      <c r="PY108" s="231"/>
      <c r="PZ108" s="231"/>
      <c r="QA108" s="231"/>
      <c r="QB108" s="231"/>
      <c r="QC108" s="231"/>
      <c r="QD108" s="231"/>
      <c r="QE108" s="231"/>
      <c r="QF108" s="231"/>
      <c r="QG108" s="231"/>
      <c r="QH108" s="231"/>
      <c r="QI108" s="231"/>
      <c r="QJ108" s="231"/>
      <c r="QK108" s="231"/>
      <c r="QL108" s="231"/>
      <c r="QM108" s="231"/>
      <c r="QN108" s="231"/>
      <c r="QO108" s="231"/>
      <c r="QP108" s="231"/>
      <c r="QQ108" s="231"/>
      <c r="QR108" s="231"/>
      <c r="QS108" s="231"/>
      <c r="QT108" s="231"/>
      <c r="QU108" s="231"/>
      <c r="QV108" s="231"/>
      <c r="QW108" s="231"/>
      <c r="QX108" s="231"/>
      <c r="QY108" s="231"/>
      <c r="QZ108" s="231"/>
      <c r="RA108" s="231"/>
      <c r="RB108" s="231"/>
      <c r="RC108" s="231"/>
      <c r="RD108" s="231"/>
      <c r="RE108" s="231"/>
      <c r="RF108" s="231"/>
      <c r="RG108" s="231"/>
      <c r="RH108" s="231"/>
      <c r="RI108" s="231"/>
      <c r="RJ108" s="231"/>
      <c r="RK108" s="231"/>
      <c r="RL108" s="231"/>
      <c r="RM108" s="231"/>
      <c r="RN108" s="231"/>
      <c r="RO108" s="231"/>
      <c r="RP108" s="231"/>
      <c r="RQ108" s="231"/>
      <c r="RR108" s="231"/>
      <c r="RS108" s="231"/>
      <c r="RT108" s="231"/>
      <c r="RU108" s="231"/>
      <c r="RV108" s="231"/>
      <c r="RW108" s="231"/>
      <c r="RX108" s="231"/>
      <c r="RY108" s="231"/>
      <c r="RZ108" s="231"/>
      <c r="SA108" s="231"/>
      <c r="SB108" s="231"/>
      <c r="SC108" s="231"/>
      <c r="SD108" s="231"/>
      <c r="SE108" s="231"/>
      <c r="SF108" s="231"/>
      <c r="SG108" s="231"/>
      <c r="SH108" s="231"/>
      <c r="SI108" s="231"/>
      <c r="SJ108" s="231"/>
      <c r="SK108" s="231"/>
      <c r="SL108" s="231"/>
      <c r="SM108" s="231"/>
      <c r="SN108" s="231"/>
      <c r="SO108" s="231"/>
      <c r="SP108" s="231"/>
      <c r="SQ108" s="231"/>
      <c r="SR108" s="231"/>
      <c r="SS108" s="231"/>
      <c r="ST108" s="231"/>
      <c r="SU108" s="231"/>
      <c r="SV108" s="231"/>
      <c r="SW108" s="231"/>
      <c r="SX108" s="231"/>
      <c r="SY108" s="231"/>
      <c r="SZ108" s="231"/>
      <c r="TA108" s="231"/>
      <c r="TB108" s="231"/>
      <c r="TC108" s="231"/>
      <c r="TD108" s="231"/>
      <c r="TE108" s="231"/>
      <c r="TF108" s="231"/>
      <c r="TG108" s="231"/>
      <c r="TH108" s="231"/>
      <c r="TI108" s="231"/>
      <c r="TJ108" s="231"/>
      <c r="TK108" s="231"/>
      <c r="TL108" s="231"/>
      <c r="TM108" s="231"/>
      <c r="TN108" s="231"/>
      <c r="TO108" s="231"/>
      <c r="TP108" s="231"/>
      <c r="TQ108" s="231"/>
      <c r="TR108" s="231"/>
      <c r="TS108" s="231"/>
      <c r="TT108" s="231"/>
      <c r="TU108" s="231"/>
      <c r="TV108" s="231"/>
      <c r="TW108" s="231"/>
      <c r="TX108" s="231"/>
      <c r="TY108" s="231"/>
      <c r="TZ108" s="231"/>
      <c r="UA108" s="231"/>
      <c r="UB108" s="231"/>
      <c r="UC108" s="231"/>
      <c r="UD108" s="231"/>
      <c r="UE108" s="231"/>
      <c r="UF108" s="231"/>
      <c r="UG108" s="231"/>
      <c r="UH108" s="231"/>
      <c r="UI108" s="231"/>
      <c r="UJ108" s="231"/>
      <c r="UK108" s="231"/>
      <c r="UL108" s="231"/>
      <c r="UM108" s="231"/>
      <c r="UN108" s="231"/>
      <c r="UO108" s="231"/>
      <c r="UP108" s="231"/>
      <c r="UQ108" s="231"/>
      <c r="UR108" s="231"/>
      <c r="US108" s="231"/>
      <c r="UT108" s="231"/>
      <c r="UU108" s="231"/>
      <c r="UV108" s="231"/>
      <c r="UW108" s="231"/>
      <c r="UX108" s="231"/>
      <c r="UY108" s="231"/>
      <c r="UZ108" s="231"/>
      <c r="VA108" s="231"/>
      <c r="VB108" s="231"/>
      <c r="VC108" s="231"/>
      <c r="VD108" s="231"/>
      <c r="VE108" s="231"/>
      <c r="VF108" s="231"/>
      <c r="VG108" s="231"/>
      <c r="VH108" s="231"/>
      <c r="VI108" s="231"/>
      <c r="VJ108" s="231"/>
      <c r="VK108" s="231"/>
      <c r="VL108" s="231"/>
      <c r="VM108" s="231"/>
      <c r="VN108" s="231"/>
      <c r="VO108" s="231"/>
      <c r="VP108" s="231"/>
      <c r="VQ108" s="231"/>
      <c r="VR108" s="231"/>
      <c r="VS108" s="231"/>
      <c r="VT108" s="231"/>
      <c r="VU108" s="231"/>
      <c r="VV108" s="231"/>
      <c r="VW108" s="231"/>
      <c r="VX108" s="231"/>
      <c r="VY108" s="231"/>
      <c r="VZ108" s="231"/>
      <c r="WA108" s="231"/>
      <c r="WB108" s="231"/>
      <c r="WC108" s="231"/>
      <c r="WD108" s="231"/>
      <c r="WE108" s="231"/>
      <c r="WF108" s="231"/>
      <c r="WG108" s="231"/>
      <c r="WH108" s="231"/>
      <c r="WI108" s="231"/>
      <c r="WJ108" s="231"/>
      <c r="WK108" s="231"/>
      <c r="WL108" s="231"/>
      <c r="WM108" s="231"/>
      <c r="WN108" s="231"/>
      <c r="WO108" s="231"/>
      <c r="WP108" s="231"/>
      <c r="WQ108" s="231"/>
      <c r="WR108" s="231"/>
      <c r="WS108" s="231"/>
      <c r="WT108" s="231"/>
      <c r="WU108" s="231"/>
      <c r="WV108" s="231"/>
      <c r="WW108" s="231"/>
      <c r="WX108" s="231"/>
      <c r="WY108" s="231"/>
      <c r="WZ108" s="231"/>
      <c r="XA108" s="231"/>
      <c r="XB108" s="231"/>
      <c r="XC108" s="231"/>
      <c r="XD108" s="231"/>
      <c r="XE108" s="231"/>
      <c r="XF108" s="231"/>
      <c r="XG108" s="231"/>
      <c r="XH108" s="231"/>
      <c r="XI108" s="231"/>
      <c r="XJ108" s="231"/>
      <c r="XK108" s="231"/>
      <c r="XL108" s="231"/>
      <c r="XM108" s="231"/>
      <c r="XN108" s="231"/>
      <c r="XO108" s="231"/>
      <c r="XP108" s="231"/>
      <c r="XQ108" s="231"/>
      <c r="XR108" s="231"/>
      <c r="XS108" s="231"/>
      <c r="XT108" s="231"/>
      <c r="XU108" s="231"/>
      <c r="XV108" s="231"/>
      <c r="XW108" s="231"/>
      <c r="XX108" s="231"/>
      <c r="XY108" s="231"/>
      <c r="XZ108" s="231"/>
      <c r="YA108" s="231"/>
      <c r="YB108" s="231"/>
      <c r="YC108" s="231"/>
      <c r="YD108" s="231"/>
      <c r="YE108" s="231"/>
      <c r="YF108" s="231"/>
      <c r="YG108" s="231"/>
      <c r="YH108" s="231"/>
      <c r="YI108" s="231"/>
      <c r="YJ108" s="231"/>
      <c r="YK108" s="231"/>
      <c r="YL108" s="231"/>
      <c r="YM108" s="231"/>
      <c r="YN108" s="231"/>
      <c r="YO108" s="231"/>
      <c r="YP108" s="231"/>
      <c r="YQ108" s="231"/>
      <c r="YR108" s="231"/>
      <c r="YS108" s="231"/>
      <c r="YT108" s="231"/>
      <c r="YU108" s="231"/>
      <c r="YV108" s="231"/>
      <c r="YW108" s="231"/>
      <c r="YX108" s="231"/>
      <c r="YY108" s="231"/>
      <c r="YZ108" s="231"/>
      <c r="ZA108" s="231"/>
      <c r="ZB108" s="231"/>
      <c r="ZC108" s="231"/>
      <c r="ZD108" s="231"/>
      <c r="ZE108" s="231"/>
      <c r="ZF108" s="231"/>
      <c r="ZG108" s="231"/>
      <c r="ZH108" s="231"/>
      <c r="ZI108" s="231"/>
      <c r="ZJ108" s="231"/>
      <c r="ZK108" s="231"/>
      <c r="ZL108" s="231"/>
      <c r="ZM108" s="231"/>
      <c r="ZN108" s="231"/>
      <c r="ZO108" s="231"/>
      <c r="ZP108" s="231"/>
      <c r="ZQ108" s="231"/>
      <c r="ZR108" s="231"/>
      <c r="ZS108" s="231"/>
      <c r="ZT108" s="231"/>
      <c r="ZU108" s="231"/>
      <c r="ZV108" s="231"/>
      <c r="ZW108" s="231"/>
      <c r="ZX108" s="231"/>
      <c r="ZY108" s="231"/>
      <c r="ZZ108" s="231"/>
      <c r="AAA108" s="231"/>
      <c r="AAB108" s="231"/>
      <c r="AAC108" s="231"/>
      <c r="AAD108" s="231"/>
      <c r="AAE108" s="231"/>
      <c r="AAF108" s="231"/>
      <c r="AAG108" s="231"/>
      <c r="AAH108" s="231"/>
      <c r="AAI108" s="231"/>
      <c r="AAJ108" s="231"/>
      <c r="AAK108" s="231"/>
      <c r="AAL108" s="231"/>
      <c r="AAM108" s="231"/>
      <c r="AAN108" s="231"/>
      <c r="AAO108" s="231"/>
      <c r="AAP108" s="231"/>
      <c r="AAQ108" s="231"/>
      <c r="AAR108" s="231"/>
      <c r="AAS108" s="231"/>
      <c r="AAT108" s="231"/>
      <c r="AAU108" s="231"/>
      <c r="AAV108" s="231"/>
      <c r="AAW108" s="231"/>
      <c r="AAX108" s="231"/>
      <c r="AAY108" s="231"/>
      <c r="AAZ108" s="231"/>
      <c r="ABA108" s="231"/>
      <c r="ABB108" s="231"/>
      <c r="ABC108" s="231"/>
      <c r="ABD108" s="231"/>
      <c r="ABE108" s="231"/>
      <c r="ABF108" s="231"/>
      <c r="ABG108" s="231"/>
      <c r="ABH108" s="231"/>
      <c r="ABI108" s="231"/>
      <c r="ABJ108" s="231"/>
      <c r="ABK108" s="231"/>
      <c r="ABL108" s="231"/>
      <c r="ABM108" s="231"/>
      <c r="ABN108" s="231"/>
      <c r="ABO108" s="231"/>
      <c r="ABP108" s="231"/>
      <c r="ABQ108" s="231"/>
      <c r="ABR108" s="231"/>
      <c r="ABS108" s="231"/>
      <c r="ABT108" s="231"/>
      <c r="ABU108" s="231"/>
      <c r="ABV108" s="231"/>
      <c r="ABW108" s="231"/>
      <c r="ABX108" s="231"/>
      <c r="ABY108" s="231"/>
      <c r="ABZ108" s="231"/>
      <c r="ACA108" s="231"/>
      <c r="ACB108" s="231"/>
      <c r="ACC108" s="231"/>
      <c r="ACD108" s="231"/>
      <c r="ACE108" s="231"/>
      <c r="ACF108" s="231"/>
      <c r="ACG108" s="231"/>
      <c r="ACH108" s="231"/>
      <c r="ACI108" s="231"/>
      <c r="ACJ108" s="231"/>
      <c r="ACK108" s="231"/>
      <c r="ACL108" s="231"/>
      <c r="ACM108" s="231"/>
      <c r="ACN108" s="231"/>
      <c r="ACO108" s="231"/>
      <c r="ACP108" s="231"/>
      <c r="ACQ108" s="231"/>
      <c r="ACR108" s="231"/>
      <c r="ACS108" s="231"/>
      <c r="ACT108" s="231"/>
      <c r="ACU108" s="231"/>
      <c r="ACV108" s="231"/>
      <c r="ACW108" s="231"/>
      <c r="ACX108" s="231"/>
      <c r="ACY108" s="231"/>
      <c r="ACZ108" s="231"/>
      <c r="ADA108" s="231"/>
      <c r="ADB108" s="231"/>
      <c r="ADC108" s="231"/>
      <c r="ADD108" s="231"/>
      <c r="ADE108" s="231"/>
      <c r="ADF108" s="231"/>
      <c r="ADG108" s="231"/>
      <c r="ADH108" s="231"/>
      <c r="ADI108" s="231"/>
      <c r="ADJ108" s="231"/>
      <c r="ADK108" s="231"/>
      <c r="ADL108" s="231"/>
      <c r="ADM108" s="231"/>
      <c r="ADN108" s="231"/>
      <c r="ADO108" s="231"/>
      <c r="ADP108" s="231"/>
      <c r="ADQ108" s="231"/>
      <c r="ADR108" s="231"/>
      <c r="ADS108" s="231"/>
      <c r="ADT108" s="231"/>
      <c r="ADU108" s="231"/>
      <c r="ADV108" s="231"/>
      <c r="ADW108" s="231"/>
      <c r="ADX108" s="231"/>
      <c r="ADY108" s="231"/>
      <c r="ADZ108" s="231"/>
      <c r="AEA108" s="231"/>
      <c r="AEB108" s="231"/>
      <c r="AEC108" s="231"/>
      <c r="AED108" s="231"/>
      <c r="AEE108" s="231"/>
      <c r="AEF108" s="231"/>
      <c r="AEG108" s="231"/>
      <c r="AEH108" s="231"/>
      <c r="AEI108" s="231"/>
      <c r="AEJ108" s="231"/>
      <c r="AEK108" s="231"/>
      <c r="AEL108" s="231"/>
      <c r="AEM108" s="231"/>
      <c r="AEN108" s="231"/>
      <c r="AEO108" s="231"/>
      <c r="AEP108" s="231"/>
      <c r="AEQ108" s="231"/>
      <c r="AER108" s="231"/>
      <c r="AES108" s="231"/>
      <c r="AET108" s="231"/>
      <c r="AEU108" s="231"/>
      <c r="AEV108" s="231"/>
      <c r="AEW108" s="231"/>
      <c r="AEX108" s="231"/>
      <c r="AEY108" s="231"/>
      <c r="AEZ108" s="231"/>
      <c r="AFA108" s="231"/>
      <c r="AFB108" s="231"/>
      <c r="AFC108" s="231"/>
      <c r="AFD108" s="231"/>
      <c r="AFE108" s="231"/>
      <c r="AFF108" s="231"/>
      <c r="AFG108" s="231"/>
      <c r="AFH108" s="231"/>
      <c r="AFI108" s="231"/>
      <c r="AFJ108" s="231"/>
      <c r="AFK108" s="231"/>
      <c r="AFL108" s="231"/>
      <c r="AFM108" s="231"/>
      <c r="AFN108" s="231"/>
      <c r="AFO108" s="231"/>
      <c r="AFP108" s="231"/>
      <c r="AFQ108" s="231"/>
      <c r="AFR108" s="231"/>
      <c r="AFS108" s="231"/>
      <c r="AFT108" s="231"/>
      <c r="AFU108" s="231"/>
      <c r="AFV108" s="231"/>
      <c r="AFW108" s="231"/>
      <c r="AFX108" s="231"/>
      <c r="AFY108" s="231"/>
      <c r="AFZ108" s="231"/>
      <c r="AGA108" s="231"/>
      <c r="AGB108" s="231"/>
      <c r="AGC108" s="231"/>
      <c r="AGD108" s="231"/>
      <c r="AGE108" s="231"/>
      <c r="AGF108" s="231"/>
      <c r="AGG108" s="231"/>
      <c r="AGH108" s="231"/>
      <c r="AGI108" s="231"/>
      <c r="AGJ108" s="231"/>
      <c r="AGK108" s="231"/>
      <c r="AGL108" s="231"/>
      <c r="AGM108" s="231"/>
      <c r="AGN108" s="231"/>
      <c r="AGO108" s="231"/>
      <c r="AGP108" s="231"/>
      <c r="AGQ108" s="231"/>
      <c r="AGR108" s="231"/>
      <c r="AGS108" s="231"/>
      <c r="AGT108" s="231"/>
      <c r="AGU108" s="231"/>
      <c r="AGV108" s="231"/>
      <c r="AGW108" s="231"/>
      <c r="AGX108" s="231"/>
      <c r="AGY108" s="231"/>
      <c r="AGZ108" s="231"/>
      <c r="AHA108" s="231"/>
      <c r="AHB108" s="231"/>
      <c r="AHC108" s="231"/>
      <c r="AHD108" s="231"/>
      <c r="AHE108" s="231"/>
      <c r="AHF108" s="231"/>
      <c r="AHG108" s="231"/>
      <c r="AHH108" s="231"/>
      <c r="AHI108" s="231"/>
      <c r="AHJ108" s="231"/>
      <c r="AHK108" s="231"/>
      <c r="AHL108" s="231"/>
      <c r="AHM108" s="231"/>
      <c r="AHN108" s="231"/>
      <c r="AHO108" s="231"/>
      <c r="AHP108" s="231"/>
      <c r="AHQ108" s="231"/>
      <c r="AHR108" s="231"/>
      <c r="AHS108" s="231"/>
      <c r="AHT108" s="231"/>
      <c r="AHU108" s="231"/>
      <c r="AHV108" s="231"/>
      <c r="AHW108" s="231"/>
      <c r="AHX108" s="231"/>
      <c r="AHY108" s="231"/>
      <c r="AHZ108" s="231"/>
      <c r="AIA108" s="231"/>
      <c r="AIB108" s="231"/>
      <c r="AIC108" s="231"/>
      <c r="AID108" s="231"/>
      <c r="AIE108" s="231"/>
      <c r="AIF108" s="231"/>
      <c r="AIG108" s="231"/>
      <c r="AIH108" s="231"/>
      <c r="AII108" s="231"/>
      <c r="AIJ108" s="231"/>
      <c r="AIK108" s="231"/>
      <c r="AIL108" s="231"/>
      <c r="AIM108" s="231"/>
      <c r="AIN108" s="231"/>
      <c r="AIO108" s="231"/>
      <c r="AIP108" s="231"/>
      <c r="AIQ108" s="231"/>
      <c r="AIR108" s="231"/>
      <c r="AIS108" s="231"/>
      <c r="AIT108" s="231"/>
      <c r="AIU108" s="231"/>
      <c r="AIV108" s="231"/>
      <c r="AIW108" s="231"/>
      <c r="AIX108" s="231"/>
      <c r="AIY108" s="231"/>
      <c r="AIZ108" s="231"/>
      <c r="AJA108" s="231"/>
      <c r="AJB108" s="231"/>
      <c r="AJC108" s="231"/>
      <c r="AJD108" s="231"/>
      <c r="AJE108" s="231"/>
      <c r="AJF108" s="231"/>
      <c r="AJG108" s="231"/>
      <c r="AJH108" s="231"/>
      <c r="AJI108" s="231"/>
      <c r="AJJ108" s="231"/>
      <c r="AJK108" s="231"/>
      <c r="AJL108" s="231"/>
      <c r="AJM108" s="231"/>
      <c r="AJN108" s="231"/>
      <c r="AJO108" s="231"/>
      <c r="AJP108" s="231"/>
      <c r="AJQ108" s="231"/>
      <c r="AJR108" s="231"/>
      <c r="AJS108" s="231"/>
      <c r="AJT108" s="231"/>
      <c r="AJU108" s="231"/>
      <c r="AJV108" s="231"/>
      <c r="AJW108" s="231"/>
      <c r="AJX108" s="231"/>
      <c r="AJY108" s="231"/>
      <c r="AJZ108" s="231"/>
      <c r="AKA108" s="231"/>
      <c r="AKB108" s="231"/>
      <c r="AKC108" s="231"/>
      <c r="AKD108" s="231"/>
      <c r="AKE108" s="231"/>
      <c r="AKF108" s="231"/>
      <c r="AKG108" s="231"/>
      <c r="AKH108" s="231"/>
      <c r="AKI108" s="231"/>
      <c r="AKJ108" s="231"/>
      <c r="AKK108" s="231"/>
      <c r="AKL108" s="231"/>
      <c r="AKM108" s="231"/>
      <c r="AKN108" s="231"/>
      <c r="AKO108" s="231"/>
      <c r="AKP108" s="231"/>
      <c r="AKQ108" s="231"/>
      <c r="AKR108" s="231"/>
      <c r="AKS108" s="231"/>
      <c r="AKT108" s="231"/>
      <c r="AKU108" s="231"/>
      <c r="AKV108" s="231"/>
      <c r="AKW108" s="231"/>
      <c r="AKX108" s="231"/>
      <c r="AKY108" s="231"/>
      <c r="AKZ108" s="231"/>
      <c r="ALA108" s="231"/>
      <c r="ALB108" s="231"/>
      <c r="ALC108" s="231"/>
      <c r="ALD108" s="231"/>
      <c r="ALE108" s="231"/>
      <c r="ALF108" s="231"/>
      <c r="ALG108" s="231"/>
      <c r="ALH108" s="231"/>
      <c r="ALI108" s="231"/>
      <c r="ALJ108" s="231"/>
      <c r="ALK108" s="231"/>
      <c r="ALL108" s="231"/>
      <c r="ALM108" s="231"/>
      <c r="ALN108" s="231"/>
      <c r="ALO108" s="231"/>
      <c r="ALP108" s="231"/>
      <c r="ALQ108" s="231"/>
      <c r="ALR108" s="231"/>
      <c r="ALS108" s="231"/>
      <c r="ALT108" s="231"/>
      <c r="ALU108" s="231"/>
      <c r="ALV108" s="231"/>
      <c r="ALW108" s="231"/>
      <c r="ALX108" s="231"/>
      <c r="ALY108" s="231"/>
      <c r="ALZ108" s="231"/>
      <c r="AMA108" s="231"/>
      <c r="AMB108" s="231"/>
      <c r="AMC108" s="231"/>
      <c r="AMD108" s="231"/>
      <c r="AME108" s="231"/>
      <c r="AMF108" s="231"/>
      <c r="AMG108" s="231"/>
      <c r="AMH108" s="231"/>
    </row>
    <row r="109" spans="1:1022" s="230" customFormat="1" x14ac:dyDescent="0.25">
      <c r="A109" s="256"/>
      <c r="B109" s="257"/>
      <c r="C109" s="257"/>
      <c r="D109" s="231"/>
      <c r="E109" s="258"/>
      <c r="F109" s="259"/>
      <c r="G109" s="231"/>
      <c r="H109" s="231"/>
      <c r="I109" s="231"/>
      <c r="J109" s="259"/>
      <c r="K109" s="259"/>
      <c r="L109" s="231"/>
      <c r="M109" s="231"/>
      <c r="N109" s="259"/>
      <c r="O109" s="231"/>
      <c r="P109" s="231"/>
      <c r="Q109" s="231"/>
      <c r="R109" s="231"/>
      <c r="S109" s="260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319"/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319"/>
      <c r="AW109" s="231"/>
      <c r="AX109" s="231"/>
      <c r="AY109" s="231"/>
      <c r="AZ109" s="231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  <c r="BM109" s="231"/>
      <c r="BN109" s="231"/>
      <c r="BO109" s="231"/>
      <c r="BP109" s="231"/>
      <c r="BQ109" s="231"/>
      <c r="BR109" s="231"/>
      <c r="BS109" s="231"/>
      <c r="BT109" s="231"/>
      <c r="BU109" s="231"/>
      <c r="BV109" s="231"/>
      <c r="BW109" s="231"/>
      <c r="BX109" s="231"/>
      <c r="BY109" s="231"/>
      <c r="BZ109" s="231"/>
      <c r="CA109" s="231"/>
      <c r="CB109" s="231"/>
      <c r="CC109" s="231"/>
      <c r="CD109" s="231"/>
      <c r="CE109" s="231"/>
      <c r="CF109" s="231"/>
      <c r="CG109" s="231"/>
      <c r="CH109" s="231"/>
      <c r="CI109" s="231"/>
      <c r="CJ109" s="231"/>
      <c r="CK109" s="231"/>
      <c r="CL109" s="231"/>
      <c r="CM109" s="231"/>
      <c r="CN109" s="231"/>
      <c r="CO109" s="231"/>
      <c r="CP109" s="231"/>
      <c r="CQ109" s="231"/>
      <c r="CR109" s="231"/>
      <c r="CS109" s="231"/>
      <c r="CT109" s="231"/>
      <c r="CU109" s="231"/>
      <c r="CV109" s="231"/>
      <c r="CW109" s="231"/>
      <c r="CX109" s="231"/>
      <c r="CY109" s="231"/>
      <c r="CZ109" s="231"/>
      <c r="DA109" s="231"/>
      <c r="DB109" s="231"/>
      <c r="DC109" s="231"/>
      <c r="DD109" s="231"/>
      <c r="DE109" s="231"/>
      <c r="DF109" s="231"/>
      <c r="DG109" s="231"/>
      <c r="DH109" s="231"/>
      <c r="DI109" s="231"/>
      <c r="DJ109" s="231"/>
      <c r="DK109" s="231"/>
      <c r="DL109" s="231"/>
      <c r="DM109" s="231"/>
      <c r="DN109" s="231"/>
      <c r="DO109" s="231"/>
      <c r="DP109" s="231"/>
      <c r="DQ109" s="231"/>
      <c r="DR109" s="231"/>
      <c r="DS109" s="231"/>
      <c r="DT109" s="231"/>
      <c r="DU109" s="231"/>
      <c r="DV109" s="231"/>
      <c r="DW109" s="231"/>
      <c r="DX109" s="231"/>
      <c r="DY109" s="231"/>
      <c r="DZ109" s="231"/>
      <c r="EA109" s="231"/>
      <c r="EB109" s="231"/>
      <c r="EC109" s="231"/>
      <c r="ED109" s="231"/>
      <c r="EE109" s="231"/>
      <c r="EF109" s="231"/>
      <c r="EG109" s="231"/>
      <c r="EH109" s="231"/>
      <c r="EI109" s="231"/>
      <c r="EJ109" s="231"/>
      <c r="EK109" s="231"/>
      <c r="EL109" s="231"/>
      <c r="EM109" s="231"/>
      <c r="EN109" s="231"/>
      <c r="EO109" s="231"/>
      <c r="EP109" s="231"/>
      <c r="EQ109" s="231"/>
      <c r="ER109" s="231"/>
      <c r="ES109" s="231"/>
      <c r="ET109" s="231"/>
      <c r="EU109" s="231"/>
      <c r="EV109" s="231"/>
      <c r="EW109" s="231"/>
      <c r="EX109" s="231"/>
      <c r="EY109" s="231"/>
      <c r="EZ109" s="231"/>
      <c r="FA109" s="231"/>
      <c r="FB109" s="231"/>
      <c r="FC109" s="231"/>
      <c r="FD109" s="231"/>
      <c r="FE109" s="231"/>
      <c r="FF109" s="231"/>
      <c r="FG109" s="231"/>
      <c r="FH109" s="231"/>
      <c r="FI109" s="231"/>
      <c r="FJ109" s="231"/>
      <c r="FK109" s="231"/>
      <c r="FL109" s="231"/>
      <c r="FM109" s="231"/>
      <c r="FN109" s="231"/>
      <c r="FO109" s="231"/>
      <c r="FP109" s="231"/>
      <c r="FQ109" s="231"/>
      <c r="FR109" s="231"/>
      <c r="FS109" s="231"/>
      <c r="FT109" s="231"/>
      <c r="FU109" s="231"/>
      <c r="FV109" s="231"/>
      <c r="FW109" s="231"/>
      <c r="FX109" s="231"/>
      <c r="FY109" s="231"/>
      <c r="FZ109" s="231"/>
      <c r="GA109" s="231"/>
      <c r="GB109" s="231"/>
      <c r="GC109" s="231"/>
      <c r="GD109" s="231"/>
      <c r="GE109" s="231"/>
      <c r="GF109" s="231"/>
      <c r="GG109" s="231"/>
      <c r="GH109" s="231"/>
      <c r="GI109" s="231"/>
      <c r="GJ109" s="231"/>
      <c r="GK109" s="231"/>
      <c r="GL109" s="231"/>
      <c r="GM109" s="231"/>
      <c r="GN109" s="231"/>
      <c r="GO109" s="231"/>
      <c r="GP109" s="231"/>
      <c r="GQ109" s="231"/>
      <c r="GR109" s="231"/>
      <c r="GS109" s="231"/>
      <c r="GT109" s="231"/>
      <c r="GU109" s="231"/>
      <c r="GV109" s="231"/>
      <c r="GW109" s="231"/>
      <c r="GX109" s="231"/>
      <c r="GY109" s="231"/>
      <c r="GZ109" s="231"/>
      <c r="HA109" s="231"/>
      <c r="HB109" s="231"/>
      <c r="HC109" s="231"/>
      <c r="HD109" s="231"/>
      <c r="HE109" s="231"/>
      <c r="HF109" s="231"/>
      <c r="HG109" s="231"/>
      <c r="HH109" s="231"/>
      <c r="HI109" s="231"/>
      <c r="HJ109" s="231"/>
      <c r="HK109" s="231"/>
      <c r="HL109" s="231"/>
      <c r="HM109" s="231"/>
      <c r="HN109" s="231"/>
      <c r="HO109" s="231"/>
      <c r="HP109" s="231"/>
      <c r="HQ109" s="231"/>
      <c r="HR109" s="231"/>
      <c r="HS109" s="231"/>
      <c r="HT109" s="231"/>
      <c r="HU109" s="231"/>
      <c r="HV109" s="231"/>
      <c r="HW109" s="231"/>
      <c r="HX109" s="231"/>
      <c r="HY109" s="231"/>
      <c r="HZ109" s="231"/>
      <c r="IA109" s="231"/>
      <c r="IB109" s="231"/>
      <c r="IC109" s="231"/>
      <c r="ID109" s="231"/>
      <c r="IE109" s="231"/>
      <c r="IF109" s="231"/>
      <c r="IG109" s="231"/>
      <c r="IH109" s="231"/>
      <c r="II109" s="231"/>
      <c r="IJ109" s="231"/>
      <c r="IK109" s="231"/>
      <c r="IL109" s="231"/>
      <c r="IM109" s="231"/>
      <c r="IN109" s="231"/>
      <c r="IO109" s="231"/>
      <c r="IP109" s="231"/>
      <c r="IQ109" s="231"/>
      <c r="IR109" s="231"/>
      <c r="IS109" s="231"/>
      <c r="IT109" s="231"/>
      <c r="IU109" s="231"/>
      <c r="IV109" s="231"/>
      <c r="IW109" s="231"/>
      <c r="IX109" s="231"/>
      <c r="IY109" s="231"/>
      <c r="IZ109" s="231"/>
      <c r="JA109" s="231"/>
      <c r="JB109" s="231"/>
      <c r="JC109" s="231"/>
      <c r="JD109" s="231"/>
      <c r="JE109" s="231"/>
      <c r="JF109" s="231"/>
      <c r="JG109" s="231"/>
      <c r="JH109" s="231"/>
      <c r="JI109" s="231"/>
      <c r="JJ109" s="231"/>
      <c r="JK109" s="231"/>
      <c r="JL109" s="231"/>
      <c r="JM109" s="231"/>
      <c r="JN109" s="231"/>
      <c r="JO109" s="231"/>
      <c r="JP109" s="231"/>
      <c r="JQ109" s="231"/>
      <c r="JR109" s="231"/>
      <c r="JS109" s="231"/>
      <c r="JT109" s="231"/>
      <c r="JU109" s="231"/>
      <c r="JV109" s="231"/>
      <c r="JW109" s="231"/>
      <c r="JX109" s="231"/>
      <c r="JY109" s="231"/>
      <c r="JZ109" s="231"/>
      <c r="KA109" s="231"/>
      <c r="KB109" s="231"/>
      <c r="KC109" s="231"/>
      <c r="KD109" s="231"/>
      <c r="KE109" s="231"/>
      <c r="KF109" s="231"/>
      <c r="KG109" s="231"/>
      <c r="KH109" s="231"/>
      <c r="KI109" s="231"/>
      <c r="KJ109" s="231"/>
      <c r="KK109" s="231"/>
      <c r="KL109" s="231"/>
      <c r="KM109" s="231"/>
      <c r="KN109" s="231"/>
      <c r="KO109" s="231"/>
      <c r="KP109" s="231"/>
      <c r="KQ109" s="231"/>
      <c r="KR109" s="231"/>
      <c r="KS109" s="231"/>
      <c r="KT109" s="231"/>
      <c r="KU109" s="231"/>
      <c r="KV109" s="231"/>
      <c r="KW109" s="231"/>
      <c r="KX109" s="231"/>
      <c r="KY109" s="231"/>
      <c r="KZ109" s="231"/>
      <c r="LA109" s="231"/>
      <c r="LB109" s="231"/>
      <c r="LC109" s="231"/>
      <c r="LD109" s="231"/>
      <c r="LE109" s="231"/>
      <c r="LF109" s="231"/>
      <c r="LG109" s="231"/>
      <c r="LH109" s="231"/>
      <c r="LI109" s="231"/>
      <c r="LJ109" s="231"/>
      <c r="LK109" s="231"/>
      <c r="LL109" s="231"/>
      <c r="LM109" s="231"/>
      <c r="LN109" s="231"/>
      <c r="LO109" s="231"/>
      <c r="LP109" s="231"/>
      <c r="LQ109" s="231"/>
      <c r="LR109" s="231"/>
      <c r="LS109" s="231"/>
      <c r="LT109" s="231"/>
      <c r="LU109" s="231"/>
      <c r="LV109" s="231"/>
      <c r="LW109" s="231"/>
      <c r="LX109" s="231"/>
      <c r="LY109" s="231"/>
      <c r="LZ109" s="231"/>
      <c r="MA109" s="231"/>
      <c r="MB109" s="231"/>
      <c r="MC109" s="231"/>
      <c r="MD109" s="231"/>
      <c r="ME109" s="231"/>
      <c r="MF109" s="231"/>
      <c r="MG109" s="231"/>
      <c r="MH109" s="231"/>
      <c r="MI109" s="231"/>
      <c r="MJ109" s="231"/>
      <c r="MK109" s="231"/>
      <c r="ML109" s="231"/>
      <c r="MM109" s="231"/>
      <c r="MN109" s="231"/>
      <c r="MO109" s="231"/>
      <c r="MP109" s="231"/>
      <c r="MQ109" s="231"/>
      <c r="MR109" s="231"/>
      <c r="MS109" s="231"/>
      <c r="MT109" s="231"/>
      <c r="MU109" s="231"/>
      <c r="MV109" s="231"/>
      <c r="MW109" s="231"/>
      <c r="MX109" s="231"/>
      <c r="MY109" s="231"/>
      <c r="MZ109" s="231"/>
      <c r="NA109" s="231"/>
      <c r="NB109" s="231"/>
      <c r="NC109" s="231"/>
      <c r="ND109" s="231"/>
      <c r="NE109" s="231"/>
      <c r="NF109" s="231"/>
      <c r="NG109" s="231"/>
      <c r="NH109" s="231"/>
      <c r="NI109" s="231"/>
      <c r="NJ109" s="231"/>
      <c r="NK109" s="231"/>
      <c r="NL109" s="231"/>
      <c r="NM109" s="231"/>
      <c r="NN109" s="231"/>
      <c r="NO109" s="231"/>
      <c r="NP109" s="231"/>
      <c r="NQ109" s="231"/>
      <c r="NR109" s="231"/>
      <c r="NS109" s="231"/>
      <c r="NT109" s="231"/>
      <c r="NU109" s="231"/>
      <c r="NV109" s="231"/>
      <c r="NW109" s="231"/>
      <c r="NX109" s="231"/>
      <c r="NY109" s="231"/>
      <c r="NZ109" s="231"/>
      <c r="OA109" s="231"/>
      <c r="OB109" s="231"/>
      <c r="OC109" s="231"/>
      <c r="OD109" s="231"/>
      <c r="OE109" s="231"/>
      <c r="OF109" s="231"/>
      <c r="OG109" s="231"/>
      <c r="OH109" s="231"/>
      <c r="OI109" s="231"/>
      <c r="OJ109" s="231"/>
      <c r="OK109" s="231"/>
      <c r="OL109" s="231"/>
      <c r="OM109" s="231"/>
      <c r="ON109" s="231"/>
      <c r="OO109" s="231"/>
      <c r="OP109" s="231"/>
      <c r="OQ109" s="231"/>
      <c r="OR109" s="231"/>
      <c r="OS109" s="231"/>
      <c r="OT109" s="231"/>
      <c r="OU109" s="231"/>
      <c r="OV109" s="231"/>
      <c r="OW109" s="231"/>
      <c r="OX109" s="231"/>
      <c r="OY109" s="231"/>
      <c r="OZ109" s="231"/>
      <c r="PA109" s="231"/>
      <c r="PB109" s="231"/>
      <c r="PC109" s="231"/>
      <c r="PD109" s="231"/>
      <c r="PE109" s="231"/>
      <c r="PF109" s="231"/>
      <c r="PG109" s="231"/>
      <c r="PH109" s="231"/>
      <c r="PI109" s="231"/>
      <c r="PJ109" s="231"/>
      <c r="PK109" s="231"/>
      <c r="PL109" s="231"/>
      <c r="PM109" s="231"/>
      <c r="PN109" s="231"/>
      <c r="PO109" s="231"/>
      <c r="PP109" s="231"/>
      <c r="PQ109" s="231"/>
      <c r="PR109" s="231"/>
      <c r="PS109" s="231"/>
      <c r="PT109" s="231"/>
      <c r="PU109" s="231"/>
      <c r="PV109" s="231"/>
      <c r="PW109" s="231"/>
      <c r="PX109" s="231"/>
      <c r="PY109" s="231"/>
      <c r="PZ109" s="231"/>
      <c r="QA109" s="231"/>
      <c r="QB109" s="231"/>
      <c r="QC109" s="231"/>
      <c r="QD109" s="231"/>
      <c r="QE109" s="231"/>
      <c r="QF109" s="231"/>
      <c r="QG109" s="231"/>
      <c r="QH109" s="231"/>
      <c r="QI109" s="231"/>
      <c r="QJ109" s="231"/>
      <c r="QK109" s="231"/>
      <c r="QL109" s="231"/>
      <c r="QM109" s="231"/>
      <c r="QN109" s="231"/>
      <c r="QO109" s="231"/>
      <c r="QP109" s="231"/>
      <c r="QQ109" s="231"/>
      <c r="QR109" s="231"/>
      <c r="QS109" s="231"/>
      <c r="QT109" s="231"/>
      <c r="QU109" s="231"/>
      <c r="QV109" s="231"/>
      <c r="QW109" s="231"/>
      <c r="QX109" s="231"/>
      <c r="QY109" s="231"/>
      <c r="QZ109" s="231"/>
      <c r="RA109" s="231"/>
      <c r="RB109" s="231"/>
      <c r="RC109" s="231"/>
      <c r="RD109" s="231"/>
      <c r="RE109" s="231"/>
      <c r="RF109" s="231"/>
      <c r="RG109" s="231"/>
      <c r="RH109" s="231"/>
      <c r="RI109" s="231"/>
      <c r="RJ109" s="231"/>
      <c r="RK109" s="231"/>
      <c r="RL109" s="231"/>
      <c r="RM109" s="231"/>
      <c r="RN109" s="231"/>
      <c r="RO109" s="231"/>
      <c r="RP109" s="231"/>
      <c r="RQ109" s="231"/>
      <c r="RR109" s="231"/>
      <c r="RS109" s="231"/>
      <c r="RT109" s="231"/>
      <c r="RU109" s="231"/>
      <c r="RV109" s="231"/>
      <c r="RW109" s="231"/>
      <c r="RX109" s="231"/>
      <c r="RY109" s="231"/>
      <c r="RZ109" s="231"/>
      <c r="SA109" s="231"/>
      <c r="SB109" s="231"/>
      <c r="SC109" s="231"/>
      <c r="SD109" s="231"/>
      <c r="SE109" s="231"/>
      <c r="SF109" s="231"/>
      <c r="SG109" s="231"/>
      <c r="SH109" s="231"/>
      <c r="SI109" s="231"/>
      <c r="SJ109" s="231"/>
      <c r="SK109" s="231"/>
      <c r="SL109" s="231"/>
      <c r="SM109" s="231"/>
      <c r="SN109" s="231"/>
      <c r="SO109" s="231"/>
      <c r="SP109" s="231"/>
      <c r="SQ109" s="231"/>
      <c r="SR109" s="231"/>
      <c r="SS109" s="231"/>
      <c r="ST109" s="231"/>
      <c r="SU109" s="231"/>
      <c r="SV109" s="231"/>
      <c r="SW109" s="231"/>
      <c r="SX109" s="231"/>
      <c r="SY109" s="231"/>
      <c r="SZ109" s="231"/>
      <c r="TA109" s="231"/>
      <c r="TB109" s="231"/>
      <c r="TC109" s="231"/>
      <c r="TD109" s="231"/>
      <c r="TE109" s="231"/>
      <c r="TF109" s="231"/>
      <c r="TG109" s="231"/>
      <c r="TH109" s="231"/>
      <c r="TI109" s="231"/>
      <c r="TJ109" s="231"/>
      <c r="TK109" s="231"/>
      <c r="TL109" s="231"/>
      <c r="TM109" s="231"/>
      <c r="TN109" s="231"/>
      <c r="TO109" s="231"/>
      <c r="TP109" s="231"/>
      <c r="TQ109" s="231"/>
      <c r="TR109" s="231"/>
      <c r="TS109" s="231"/>
      <c r="TT109" s="231"/>
      <c r="TU109" s="231"/>
      <c r="TV109" s="231"/>
      <c r="TW109" s="231"/>
      <c r="TX109" s="231"/>
      <c r="TY109" s="231"/>
      <c r="TZ109" s="231"/>
      <c r="UA109" s="231"/>
      <c r="UB109" s="231"/>
      <c r="UC109" s="231"/>
      <c r="UD109" s="231"/>
      <c r="UE109" s="231"/>
      <c r="UF109" s="231"/>
      <c r="UG109" s="231"/>
      <c r="UH109" s="231"/>
      <c r="UI109" s="231"/>
      <c r="UJ109" s="231"/>
      <c r="UK109" s="231"/>
      <c r="UL109" s="231"/>
      <c r="UM109" s="231"/>
      <c r="UN109" s="231"/>
      <c r="UO109" s="231"/>
      <c r="UP109" s="231"/>
      <c r="UQ109" s="231"/>
      <c r="UR109" s="231"/>
      <c r="US109" s="231"/>
      <c r="UT109" s="231"/>
      <c r="UU109" s="231"/>
      <c r="UV109" s="231"/>
      <c r="UW109" s="231"/>
      <c r="UX109" s="231"/>
      <c r="UY109" s="231"/>
      <c r="UZ109" s="231"/>
      <c r="VA109" s="231"/>
      <c r="VB109" s="231"/>
      <c r="VC109" s="231"/>
      <c r="VD109" s="231"/>
      <c r="VE109" s="231"/>
      <c r="VF109" s="231"/>
      <c r="VG109" s="231"/>
      <c r="VH109" s="231"/>
      <c r="VI109" s="231"/>
      <c r="VJ109" s="231"/>
      <c r="VK109" s="231"/>
      <c r="VL109" s="231"/>
      <c r="VM109" s="231"/>
      <c r="VN109" s="231"/>
      <c r="VO109" s="231"/>
      <c r="VP109" s="231"/>
      <c r="VQ109" s="231"/>
      <c r="VR109" s="231"/>
      <c r="VS109" s="231"/>
      <c r="VT109" s="231"/>
      <c r="VU109" s="231"/>
      <c r="VV109" s="231"/>
      <c r="VW109" s="231"/>
      <c r="VX109" s="231"/>
      <c r="VY109" s="231"/>
      <c r="VZ109" s="231"/>
      <c r="WA109" s="231"/>
      <c r="WB109" s="231"/>
      <c r="WC109" s="231"/>
      <c r="WD109" s="231"/>
      <c r="WE109" s="231"/>
      <c r="WF109" s="231"/>
      <c r="WG109" s="231"/>
      <c r="WH109" s="231"/>
      <c r="WI109" s="231"/>
      <c r="WJ109" s="231"/>
      <c r="WK109" s="231"/>
      <c r="WL109" s="231"/>
      <c r="WM109" s="231"/>
      <c r="WN109" s="231"/>
      <c r="WO109" s="231"/>
      <c r="WP109" s="231"/>
      <c r="WQ109" s="231"/>
      <c r="WR109" s="231"/>
      <c r="WS109" s="231"/>
      <c r="WT109" s="231"/>
      <c r="WU109" s="231"/>
      <c r="WV109" s="231"/>
      <c r="WW109" s="231"/>
      <c r="WX109" s="231"/>
      <c r="WY109" s="231"/>
      <c r="WZ109" s="231"/>
      <c r="XA109" s="231"/>
      <c r="XB109" s="231"/>
      <c r="XC109" s="231"/>
      <c r="XD109" s="231"/>
      <c r="XE109" s="231"/>
      <c r="XF109" s="231"/>
      <c r="XG109" s="231"/>
      <c r="XH109" s="231"/>
      <c r="XI109" s="231"/>
      <c r="XJ109" s="231"/>
      <c r="XK109" s="231"/>
      <c r="XL109" s="231"/>
      <c r="XM109" s="231"/>
      <c r="XN109" s="231"/>
      <c r="XO109" s="231"/>
      <c r="XP109" s="231"/>
      <c r="XQ109" s="231"/>
      <c r="XR109" s="231"/>
      <c r="XS109" s="231"/>
      <c r="XT109" s="231"/>
      <c r="XU109" s="231"/>
      <c r="XV109" s="231"/>
      <c r="XW109" s="231"/>
      <c r="XX109" s="231"/>
      <c r="XY109" s="231"/>
      <c r="XZ109" s="231"/>
      <c r="YA109" s="231"/>
      <c r="YB109" s="231"/>
      <c r="YC109" s="231"/>
      <c r="YD109" s="231"/>
      <c r="YE109" s="231"/>
      <c r="YF109" s="231"/>
      <c r="YG109" s="231"/>
      <c r="YH109" s="231"/>
      <c r="YI109" s="231"/>
      <c r="YJ109" s="231"/>
      <c r="YK109" s="231"/>
      <c r="YL109" s="231"/>
      <c r="YM109" s="231"/>
      <c r="YN109" s="231"/>
      <c r="YO109" s="231"/>
      <c r="YP109" s="231"/>
      <c r="YQ109" s="231"/>
      <c r="YR109" s="231"/>
      <c r="YS109" s="231"/>
      <c r="YT109" s="231"/>
      <c r="YU109" s="231"/>
      <c r="YV109" s="231"/>
      <c r="YW109" s="231"/>
      <c r="YX109" s="231"/>
      <c r="YY109" s="231"/>
      <c r="YZ109" s="231"/>
      <c r="ZA109" s="231"/>
      <c r="ZB109" s="231"/>
      <c r="ZC109" s="231"/>
      <c r="ZD109" s="231"/>
      <c r="ZE109" s="231"/>
      <c r="ZF109" s="231"/>
      <c r="ZG109" s="231"/>
      <c r="ZH109" s="231"/>
      <c r="ZI109" s="231"/>
      <c r="ZJ109" s="231"/>
      <c r="ZK109" s="231"/>
      <c r="ZL109" s="231"/>
      <c r="ZM109" s="231"/>
      <c r="ZN109" s="231"/>
      <c r="ZO109" s="231"/>
      <c r="ZP109" s="231"/>
      <c r="ZQ109" s="231"/>
      <c r="ZR109" s="231"/>
      <c r="ZS109" s="231"/>
      <c r="ZT109" s="231"/>
      <c r="ZU109" s="231"/>
      <c r="ZV109" s="231"/>
      <c r="ZW109" s="231"/>
      <c r="ZX109" s="231"/>
      <c r="ZY109" s="231"/>
      <c r="ZZ109" s="231"/>
      <c r="AAA109" s="231"/>
      <c r="AAB109" s="231"/>
      <c r="AAC109" s="231"/>
      <c r="AAD109" s="231"/>
      <c r="AAE109" s="231"/>
      <c r="AAF109" s="231"/>
      <c r="AAG109" s="231"/>
      <c r="AAH109" s="231"/>
      <c r="AAI109" s="231"/>
      <c r="AAJ109" s="231"/>
      <c r="AAK109" s="231"/>
      <c r="AAL109" s="231"/>
      <c r="AAM109" s="231"/>
      <c r="AAN109" s="231"/>
      <c r="AAO109" s="231"/>
      <c r="AAP109" s="231"/>
      <c r="AAQ109" s="231"/>
      <c r="AAR109" s="231"/>
      <c r="AAS109" s="231"/>
      <c r="AAT109" s="231"/>
      <c r="AAU109" s="231"/>
      <c r="AAV109" s="231"/>
      <c r="AAW109" s="231"/>
      <c r="AAX109" s="231"/>
      <c r="AAY109" s="231"/>
      <c r="AAZ109" s="231"/>
      <c r="ABA109" s="231"/>
      <c r="ABB109" s="231"/>
      <c r="ABC109" s="231"/>
      <c r="ABD109" s="231"/>
      <c r="ABE109" s="231"/>
      <c r="ABF109" s="231"/>
      <c r="ABG109" s="231"/>
      <c r="ABH109" s="231"/>
      <c r="ABI109" s="231"/>
      <c r="ABJ109" s="231"/>
      <c r="ABK109" s="231"/>
      <c r="ABL109" s="231"/>
      <c r="ABM109" s="231"/>
      <c r="ABN109" s="231"/>
      <c r="ABO109" s="231"/>
      <c r="ABP109" s="231"/>
      <c r="ABQ109" s="231"/>
      <c r="ABR109" s="231"/>
      <c r="ABS109" s="231"/>
      <c r="ABT109" s="231"/>
      <c r="ABU109" s="231"/>
      <c r="ABV109" s="231"/>
      <c r="ABW109" s="231"/>
      <c r="ABX109" s="231"/>
      <c r="ABY109" s="231"/>
      <c r="ABZ109" s="231"/>
      <c r="ACA109" s="231"/>
      <c r="ACB109" s="231"/>
      <c r="ACC109" s="231"/>
      <c r="ACD109" s="231"/>
      <c r="ACE109" s="231"/>
      <c r="ACF109" s="231"/>
      <c r="ACG109" s="231"/>
      <c r="ACH109" s="231"/>
      <c r="ACI109" s="231"/>
      <c r="ACJ109" s="231"/>
      <c r="ACK109" s="231"/>
      <c r="ACL109" s="231"/>
      <c r="ACM109" s="231"/>
      <c r="ACN109" s="231"/>
      <c r="ACO109" s="231"/>
      <c r="ACP109" s="231"/>
      <c r="ACQ109" s="231"/>
      <c r="ACR109" s="231"/>
      <c r="ACS109" s="231"/>
      <c r="ACT109" s="231"/>
      <c r="ACU109" s="231"/>
      <c r="ACV109" s="231"/>
      <c r="ACW109" s="231"/>
      <c r="ACX109" s="231"/>
      <c r="ACY109" s="231"/>
      <c r="ACZ109" s="231"/>
      <c r="ADA109" s="231"/>
      <c r="ADB109" s="231"/>
      <c r="ADC109" s="231"/>
      <c r="ADD109" s="231"/>
      <c r="ADE109" s="231"/>
      <c r="ADF109" s="231"/>
      <c r="ADG109" s="231"/>
      <c r="ADH109" s="231"/>
      <c r="ADI109" s="231"/>
      <c r="ADJ109" s="231"/>
      <c r="ADK109" s="231"/>
      <c r="ADL109" s="231"/>
      <c r="ADM109" s="231"/>
      <c r="ADN109" s="231"/>
      <c r="ADO109" s="231"/>
      <c r="ADP109" s="231"/>
      <c r="ADQ109" s="231"/>
      <c r="ADR109" s="231"/>
      <c r="ADS109" s="231"/>
      <c r="ADT109" s="231"/>
      <c r="ADU109" s="231"/>
      <c r="ADV109" s="231"/>
      <c r="ADW109" s="231"/>
      <c r="ADX109" s="231"/>
      <c r="ADY109" s="231"/>
      <c r="ADZ109" s="231"/>
      <c r="AEA109" s="231"/>
      <c r="AEB109" s="231"/>
      <c r="AEC109" s="231"/>
      <c r="AED109" s="231"/>
      <c r="AEE109" s="231"/>
      <c r="AEF109" s="231"/>
      <c r="AEG109" s="231"/>
      <c r="AEH109" s="231"/>
      <c r="AEI109" s="231"/>
      <c r="AEJ109" s="231"/>
      <c r="AEK109" s="231"/>
      <c r="AEL109" s="231"/>
      <c r="AEM109" s="231"/>
      <c r="AEN109" s="231"/>
      <c r="AEO109" s="231"/>
      <c r="AEP109" s="231"/>
      <c r="AEQ109" s="231"/>
      <c r="AER109" s="231"/>
      <c r="AES109" s="231"/>
      <c r="AET109" s="231"/>
      <c r="AEU109" s="231"/>
      <c r="AEV109" s="231"/>
      <c r="AEW109" s="231"/>
      <c r="AEX109" s="231"/>
      <c r="AEY109" s="231"/>
      <c r="AEZ109" s="231"/>
      <c r="AFA109" s="231"/>
      <c r="AFB109" s="231"/>
      <c r="AFC109" s="231"/>
      <c r="AFD109" s="231"/>
      <c r="AFE109" s="231"/>
      <c r="AFF109" s="231"/>
      <c r="AFG109" s="231"/>
      <c r="AFH109" s="231"/>
      <c r="AFI109" s="231"/>
      <c r="AFJ109" s="231"/>
      <c r="AFK109" s="231"/>
      <c r="AFL109" s="231"/>
      <c r="AFM109" s="231"/>
      <c r="AFN109" s="231"/>
      <c r="AFO109" s="231"/>
      <c r="AFP109" s="231"/>
      <c r="AFQ109" s="231"/>
      <c r="AFR109" s="231"/>
      <c r="AFS109" s="231"/>
      <c r="AFT109" s="231"/>
      <c r="AFU109" s="231"/>
      <c r="AFV109" s="231"/>
      <c r="AFW109" s="231"/>
      <c r="AFX109" s="231"/>
      <c r="AFY109" s="231"/>
      <c r="AFZ109" s="231"/>
      <c r="AGA109" s="231"/>
      <c r="AGB109" s="231"/>
      <c r="AGC109" s="231"/>
      <c r="AGD109" s="231"/>
      <c r="AGE109" s="231"/>
      <c r="AGF109" s="231"/>
      <c r="AGG109" s="231"/>
      <c r="AGH109" s="231"/>
      <c r="AGI109" s="231"/>
      <c r="AGJ109" s="231"/>
      <c r="AGK109" s="231"/>
      <c r="AGL109" s="231"/>
      <c r="AGM109" s="231"/>
      <c r="AGN109" s="231"/>
      <c r="AGO109" s="231"/>
      <c r="AGP109" s="231"/>
      <c r="AGQ109" s="231"/>
      <c r="AGR109" s="231"/>
      <c r="AGS109" s="231"/>
      <c r="AGT109" s="231"/>
      <c r="AGU109" s="231"/>
      <c r="AGV109" s="231"/>
      <c r="AGW109" s="231"/>
      <c r="AGX109" s="231"/>
      <c r="AGY109" s="231"/>
      <c r="AGZ109" s="231"/>
      <c r="AHA109" s="231"/>
      <c r="AHB109" s="231"/>
      <c r="AHC109" s="231"/>
      <c r="AHD109" s="231"/>
      <c r="AHE109" s="231"/>
      <c r="AHF109" s="231"/>
      <c r="AHG109" s="231"/>
      <c r="AHH109" s="231"/>
      <c r="AHI109" s="231"/>
      <c r="AHJ109" s="231"/>
      <c r="AHK109" s="231"/>
      <c r="AHL109" s="231"/>
      <c r="AHM109" s="231"/>
      <c r="AHN109" s="231"/>
      <c r="AHO109" s="231"/>
      <c r="AHP109" s="231"/>
      <c r="AHQ109" s="231"/>
      <c r="AHR109" s="231"/>
      <c r="AHS109" s="231"/>
      <c r="AHT109" s="231"/>
      <c r="AHU109" s="231"/>
      <c r="AHV109" s="231"/>
      <c r="AHW109" s="231"/>
      <c r="AHX109" s="231"/>
      <c r="AHY109" s="231"/>
      <c r="AHZ109" s="231"/>
      <c r="AIA109" s="231"/>
      <c r="AIB109" s="231"/>
      <c r="AIC109" s="231"/>
      <c r="AID109" s="231"/>
      <c r="AIE109" s="231"/>
      <c r="AIF109" s="231"/>
      <c r="AIG109" s="231"/>
      <c r="AIH109" s="231"/>
      <c r="AII109" s="231"/>
      <c r="AIJ109" s="231"/>
      <c r="AIK109" s="231"/>
      <c r="AIL109" s="231"/>
      <c r="AIM109" s="231"/>
      <c r="AIN109" s="231"/>
      <c r="AIO109" s="231"/>
      <c r="AIP109" s="231"/>
      <c r="AIQ109" s="231"/>
      <c r="AIR109" s="231"/>
      <c r="AIS109" s="231"/>
      <c r="AIT109" s="231"/>
      <c r="AIU109" s="231"/>
      <c r="AIV109" s="231"/>
      <c r="AIW109" s="231"/>
      <c r="AIX109" s="231"/>
      <c r="AIY109" s="231"/>
      <c r="AIZ109" s="231"/>
      <c r="AJA109" s="231"/>
      <c r="AJB109" s="231"/>
      <c r="AJC109" s="231"/>
      <c r="AJD109" s="231"/>
      <c r="AJE109" s="231"/>
      <c r="AJF109" s="231"/>
      <c r="AJG109" s="231"/>
      <c r="AJH109" s="231"/>
      <c r="AJI109" s="231"/>
      <c r="AJJ109" s="231"/>
      <c r="AJK109" s="231"/>
      <c r="AJL109" s="231"/>
      <c r="AJM109" s="231"/>
      <c r="AJN109" s="231"/>
      <c r="AJO109" s="231"/>
      <c r="AJP109" s="231"/>
      <c r="AJQ109" s="231"/>
      <c r="AJR109" s="231"/>
      <c r="AJS109" s="231"/>
      <c r="AJT109" s="231"/>
      <c r="AJU109" s="231"/>
      <c r="AJV109" s="231"/>
      <c r="AJW109" s="231"/>
      <c r="AJX109" s="231"/>
      <c r="AJY109" s="231"/>
      <c r="AJZ109" s="231"/>
      <c r="AKA109" s="231"/>
      <c r="AKB109" s="231"/>
      <c r="AKC109" s="231"/>
      <c r="AKD109" s="231"/>
      <c r="AKE109" s="231"/>
      <c r="AKF109" s="231"/>
      <c r="AKG109" s="231"/>
      <c r="AKH109" s="231"/>
      <c r="AKI109" s="231"/>
      <c r="AKJ109" s="231"/>
      <c r="AKK109" s="231"/>
      <c r="AKL109" s="231"/>
      <c r="AKM109" s="231"/>
      <c r="AKN109" s="231"/>
      <c r="AKO109" s="231"/>
      <c r="AKP109" s="231"/>
      <c r="AKQ109" s="231"/>
      <c r="AKR109" s="231"/>
      <c r="AKS109" s="231"/>
      <c r="AKT109" s="231"/>
      <c r="AKU109" s="231"/>
      <c r="AKV109" s="231"/>
      <c r="AKW109" s="231"/>
      <c r="AKX109" s="231"/>
      <c r="AKY109" s="231"/>
      <c r="AKZ109" s="231"/>
      <c r="ALA109" s="231"/>
      <c r="ALB109" s="231"/>
      <c r="ALC109" s="231"/>
      <c r="ALD109" s="231"/>
      <c r="ALE109" s="231"/>
      <c r="ALF109" s="231"/>
      <c r="ALG109" s="231"/>
      <c r="ALH109" s="231"/>
      <c r="ALI109" s="231"/>
      <c r="ALJ109" s="231"/>
      <c r="ALK109" s="231"/>
      <c r="ALL109" s="231"/>
      <c r="ALM109" s="231"/>
      <c r="ALN109" s="231"/>
      <c r="ALO109" s="231"/>
      <c r="ALP109" s="231"/>
      <c r="ALQ109" s="231"/>
      <c r="ALR109" s="231"/>
      <c r="ALS109" s="231"/>
      <c r="ALT109" s="231"/>
      <c r="ALU109" s="231"/>
      <c r="ALV109" s="231"/>
      <c r="ALW109" s="231"/>
      <c r="ALX109" s="231"/>
      <c r="ALY109" s="231"/>
      <c r="ALZ109" s="231"/>
      <c r="AMA109" s="231"/>
      <c r="AMB109" s="231"/>
      <c r="AMC109" s="231"/>
      <c r="AMD109" s="231"/>
      <c r="AME109" s="231"/>
      <c r="AMF109" s="231"/>
      <c r="AMG109" s="231"/>
      <c r="AMH109" s="231"/>
    </row>
    <row r="110" spans="1:1022" s="230" customFormat="1" x14ac:dyDescent="0.25">
      <c r="A110" s="256"/>
      <c r="B110" s="257"/>
      <c r="C110" s="257"/>
      <c r="D110" s="231"/>
      <c r="E110" s="258"/>
      <c r="F110" s="259"/>
      <c r="G110" s="231"/>
      <c r="H110" s="231"/>
      <c r="I110" s="231"/>
      <c r="J110" s="259"/>
      <c r="K110" s="259"/>
      <c r="L110" s="231"/>
      <c r="M110" s="231"/>
      <c r="N110" s="259"/>
      <c r="O110" s="231"/>
      <c r="P110" s="231"/>
      <c r="Q110" s="231"/>
      <c r="R110" s="231"/>
      <c r="S110" s="260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319"/>
      <c r="AL110" s="231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319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1"/>
      <c r="BS110" s="231"/>
      <c r="BT110" s="231"/>
      <c r="BU110" s="231"/>
      <c r="BV110" s="231"/>
      <c r="BW110" s="231"/>
      <c r="BX110" s="231"/>
      <c r="BY110" s="231"/>
      <c r="BZ110" s="231"/>
      <c r="CA110" s="231"/>
      <c r="CB110" s="231"/>
      <c r="CC110" s="231"/>
      <c r="CD110" s="231"/>
      <c r="CE110" s="231"/>
      <c r="CF110" s="231"/>
      <c r="CG110" s="231"/>
      <c r="CH110" s="231"/>
      <c r="CI110" s="231"/>
      <c r="CJ110" s="231"/>
      <c r="CK110" s="231"/>
      <c r="CL110" s="231"/>
      <c r="CM110" s="231"/>
      <c r="CN110" s="231"/>
      <c r="CO110" s="231"/>
      <c r="CP110" s="231"/>
      <c r="CQ110" s="231"/>
      <c r="CR110" s="231"/>
      <c r="CS110" s="231"/>
      <c r="CT110" s="231"/>
      <c r="CU110" s="231"/>
      <c r="CV110" s="231"/>
      <c r="CW110" s="231"/>
      <c r="CX110" s="231"/>
      <c r="CY110" s="231"/>
      <c r="CZ110" s="231"/>
      <c r="DA110" s="231"/>
      <c r="DB110" s="231"/>
      <c r="DC110" s="231"/>
      <c r="DD110" s="231"/>
      <c r="DE110" s="231"/>
      <c r="DF110" s="231"/>
      <c r="DG110" s="231"/>
      <c r="DH110" s="231"/>
      <c r="DI110" s="231"/>
      <c r="DJ110" s="231"/>
      <c r="DK110" s="231"/>
      <c r="DL110" s="231"/>
      <c r="DM110" s="231"/>
      <c r="DN110" s="231"/>
      <c r="DO110" s="231"/>
      <c r="DP110" s="231"/>
      <c r="DQ110" s="231"/>
      <c r="DR110" s="231"/>
      <c r="DS110" s="231"/>
      <c r="DT110" s="231"/>
      <c r="DU110" s="231"/>
      <c r="DV110" s="231"/>
      <c r="DW110" s="231"/>
      <c r="DX110" s="231"/>
      <c r="DY110" s="231"/>
      <c r="DZ110" s="231"/>
      <c r="EA110" s="231"/>
      <c r="EB110" s="231"/>
      <c r="EC110" s="231"/>
      <c r="ED110" s="231"/>
      <c r="EE110" s="231"/>
      <c r="EF110" s="231"/>
      <c r="EG110" s="231"/>
      <c r="EH110" s="231"/>
      <c r="EI110" s="231"/>
      <c r="EJ110" s="231"/>
      <c r="EK110" s="231"/>
      <c r="EL110" s="231"/>
      <c r="EM110" s="231"/>
      <c r="EN110" s="231"/>
      <c r="EO110" s="231"/>
      <c r="EP110" s="231"/>
      <c r="EQ110" s="231"/>
      <c r="ER110" s="231"/>
      <c r="ES110" s="231"/>
      <c r="ET110" s="231"/>
      <c r="EU110" s="231"/>
      <c r="EV110" s="231"/>
      <c r="EW110" s="231"/>
      <c r="EX110" s="231"/>
      <c r="EY110" s="231"/>
      <c r="EZ110" s="231"/>
      <c r="FA110" s="231"/>
      <c r="FB110" s="231"/>
      <c r="FC110" s="231"/>
      <c r="FD110" s="231"/>
      <c r="FE110" s="231"/>
      <c r="FF110" s="231"/>
      <c r="FG110" s="231"/>
      <c r="FH110" s="231"/>
      <c r="FI110" s="231"/>
      <c r="FJ110" s="231"/>
      <c r="FK110" s="231"/>
      <c r="FL110" s="231"/>
      <c r="FM110" s="231"/>
      <c r="FN110" s="231"/>
      <c r="FO110" s="231"/>
      <c r="FP110" s="231"/>
      <c r="FQ110" s="231"/>
      <c r="FR110" s="231"/>
      <c r="FS110" s="231"/>
      <c r="FT110" s="231"/>
      <c r="FU110" s="231"/>
      <c r="FV110" s="231"/>
      <c r="FW110" s="231"/>
      <c r="FX110" s="231"/>
      <c r="FY110" s="231"/>
      <c r="FZ110" s="231"/>
      <c r="GA110" s="231"/>
      <c r="GB110" s="231"/>
      <c r="GC110" s="231"/>
      <c r="GD110" s="231"/>
      <c r="GE110" s="231"/>
      <c r="GF110" s="231"/>
      <c r="GG110" s="231"/>
      <c r="GH110" s="231"/>
      <c r="GI110" s="231"/>
      <c r="GJ110" s="231"/>
      <c r="GK110" s="231"/>
      <c r="GL110" s="231"/>
      <c r="GM110" s="231"/>
      <c r="GN110" s="231"/>
      <c r="GO110" s="231"/>
      <c r="GP110" s="231"/>
      <c r="GQ110" s="231"/>
      <c r="GR110" s="231"/>
      <c r="GS110" s="231"/>
      <c r="GT110" s="231"/>
      <c r="GU110" s="231"/>
      <c r="GV110" s="231"/>
      <c r="GW110" s="231"/>
      <c r="GX110" s="231"/>
      <c r="GY110" s="231"/>
      <c r="GZ110" s="231"/>
      <c r="HA110" s="231"/>
      <c r="HB110" s="231"/>
      <c r="HC110" s="231"/>
      <c r="HD110" s="231"/>
      <c r="HE110" s="231"/>
      <c r="HF110" s="231"/>
      <c r="HG110" s="231"/>
      <c r="HH110" s="231"/>
      <c r="HI110" s="231"/>
      <c r="HJ110" s="231"/>
      <c r="HK110" s="231"/>
      <c r="HL110" s="231"/>
      <c r="HM110" s="231"/>
      <c r="HN110" s="231"/>
      <c r="HO110" s="231"/>
      <c r="HP110" s="231"/>
      <c r="HQ110" s="231"/>
      <c r="HR110" s="231"/>
      <c r="HS110" s="231"/>
      <c r="HT110" s="231"/>
      <c r="HU110" s="231"/>
      <c r="HV110" s="231"/>
      <c r="HW110" s="231"/>
      <c r="HX110" s="231"/>
      <c r="HY110" s="231"/>
      <c r="HZ110" s="231"/>
      <c r="IA110" s="231"/>
      <c r="IB110" s="231"/>
      <c r="IC110" s="231"/>
      <c r="ID110" s="231"/>
      <c r="IE110" s="231"/>
      <c r="IF110" s="231"/>
      <c r="IG110" s="231"/>
      <c r="IH110" s="231"/>
      <c r="II110" s="231"/>
      <c r="IJ110" s="231"/>
      <c r="IK110" s="231"/>
      <c r="IL110" s="231"/>
      <c r="IM110" s="231"/>
      <c r="IN110" s="231"/>
      <c r="IO110" s="231"/>
      <c r="IP110" s="231"/>
      <c r="IQ110" s="231"/>
      <c r="IR110" s="231"/>
      <c r="IS110" s="231"/>
      <c r="IT110" s="231"/>
      <c r="IU110" s="231"/>
      <c r="IV110" s="231"/>
      <c r="IW110" s="231"/>
      <c r="IX110" s="231"/>
      <c r="IY110" s="231"/>
      <c r="IZ110" s="231"/>
      <c r="JA110" s="231"/>
      <c r="JB110" s="231"/>
      <c r="JC110" s="231"/>
      <c r="JD110" s="231"/>
      <c r="JE110" s="231"/>
      <c r="JF110" s="231"/>
      <c r="JG110" s="231"/>
      <c r="JH110" s="231"/>
      <c r="JI110" s="231"/>
      <c r="JJ110" s="231"/>
      <c r="JK110" s="231"/>
      <c r="JL110" s="231"/>
      <c r="JM110" s="231"/>
      <c r="JN110" s="231"/>
      <c r="JO110" s="231"/>
      <c r="JP110" s="231"/>
      <c r="JQ110" s="231"/>
      <c r="JR110" s="231"/>
      <c r="JS110" s="231"/>
      <c r="JT110" s="231"/>
      <c r="JU110" s="231"/>
      <c r="JV110" s="231"/>
      <c r="JW110" s="231"/>
      <c r="JX110" s="231"/>
      <c r="JY110" s="231"/>
      <c r="JZ110" s="231"/>
      <c r="KA110" s="231"/>
      <c r="KB110" s="231"/>
      <c r="KC110" s="231"/>
      <c r="KD110" s="231"/>
      <c r="KE110" s="231"/>
      <c r="KF110" s="231"/>
      <c r="KG110" s="231"/>
      <c r="KH110" s="231"/>
      <c r="KI110" s="231"/>
      <c r="KJ110" s="231"/>
      <c r="KK110" s="231"/>
      <c r="KL110" s="231"/>
      <c r="KM110" s="231"/>
      <c r="KN110" s="231"/>
      <c r="KO110" s="231"/>
      <c r="KP110" s="231"/>
      <c r="KQ110" s="231"/>
      <c r="KR110" s="231"/>
      <c r="KS110" s="231"/>
      <c r="KT110" s="231"/>
      <c r="KU110" s="231"/>
      <c r="KV110" s="231"/>
      <c r="KW110" s="231"/>
      <c r="KX110" s="231"/>
      <c r="KY110" s="231"/>
      <c r="KZ110" s="231"/>
      <c r="LA110" s="231"/>
      <c r="LB110" s="231"/>
      <c r="LC110" s="231"/>
      <c r="LD110" s="231"/>
      <c r="LE110" s="231"/>
      <c r="LF110" s="231"/>
      <c r="LG110" s="231"/>
      <c r="LH110" s="231"/>
      <c r="LI110" s="231"/>
      <c r="LJ110" s="231"/>
      <c r="LK110" s="231"/>
      <c r="LL110" s="231"/>
      <c r="LM110" s="231"/>
      <c r="LN110" s="231"/>
      <c r="LO110" s="231"/>
      <c r="LP110" s="231"/>
      <c r="LQ110" s="231"/>
      <c r="LR110" s="231"/>
      <c r="LS110" s="231"/>
      <c r="LT110" s="231"/>
      <c r="LU110" s="231"/>
      <c r="LV110" s="231"/>
      <c r="LW110" s="231"/>
      <c r="LX110" s="231"/>
      <c r="LY110" s="231"/>
      <c r="LZ110" s="231"/>
      <c r="MA110" s="231"/>
      <c r="MB110" s="231"/>
      <c r="MC110" s="231"/>
      <c r="MD110" s="231"/>
      <c r="ME110" s="231"/>
      <c r="MF110" s="231"/>
      <c r="MG110" s="231"/>
      <c r="MH110" s="231"/>
      <c r="MI110" s="231"/>
      <c r="MJ110" s="231"/>
      <c r="MK110" s="231"/>
      <c r="ML110" s="231"/>
      <c r="MM110" s="231"/>
      <c r="MN110" s="231"/>
      <c r="MO110" s="231"/>
      <c r="MP110" s="231"/>
      <c r="MQ110" s="231"/>
      <c r="MR110" s="231"/>
      <c r="MS110" s="231"/>
      <c r="MT110" s="231"/>
      <c r="MU110" s="231"/>
      <c r="MV110" s="231"/>
      <c r="MW110" s="231"/>
      <c r="MX110" s="231"/>
      <c r="MY110" s="231"/>
      <c r="MZ110" s="231"/>
      <c r="NA110" s="231"/>
      <c r="NB110" s="231"/>
      <c r="NC110" s="231"/>
      <c r="ND110" s="231"/>
      <c r="NE110" s="231"/>
      <c r="NF110" s="231"/>
      <c r="NG110" s="231"/>
      <c r="NH110" s="231"/>
      <c r="NI110" s="231"/>
      <c r="NJ110" s="231"/>
      <c r="NK110" s="231"/>
      <c r="NL110" s="231"/>
      <c r="NM110" s="231"/>
      <c r="NN110" s="231"/>
      <c r="NO110" s="231"/>
      <c r="NP110" s="231"/>
      <c r="NQ110" s="231"/>
      <c r="NR110" s="231"/>
      <c r="NS110" s="231"/>
      <c r="NT110" s="231"/>
      <c r="NU110" s="231"/>
      <c r="NV110" s="231"/>
      <c r="NW110" s="231"/>
      <c r="NX110" s="231"/>
      <c r="NY110" s="231"/>
      <c r="NZ110" s="231"/>
      <c r="OA110" s="231"/>
      <c r="OB110" s="231"/>
      <c r="OC110" s="231"/>
      <c r="OD110" s="231"/>
      <c r="OE110" s="231"/>
      <c r="OF110" s="231"/>
      <c r="OG110" s="231"/>
      <c r="OH110" s="231"/>
      <c r="OI110" s="231"/>
      <c r="OJ110" s="231"/>
      <c r="OK110" s="231"/>
      <c r="OL110" s="231"/>
      <c r="OM110" s="231"/>
      <c r="ON110" s="231"/>
      <c r="OO110" s="231"/>
      <c r="OP110" s="231"/>
      <c r="OQ110" s="231"/>
      <c r="OR110" s="231"/>
      <c r="OS110" s="231"/>
      <c r="OT110" s="231"/>
      <c r="OU110" s="231"/>
      <c r="OV110" s="231"/>
      <c r="OW110" s="231"/>
      <c r="OX110" s="231"/>
      <c r="OY110" s="231"/>
      <c r="OZ110" s="231"/>
      <c r="PA110" s="231"/>
      <c r="PB110" s="231"/>
      <c r="PC110" s="231"/>
      <c r="PD110" s="231"/>
      <c r="PE110" s="231"/>
      <c r="PF110" s="231"/>
      <c r="PG110" s="231"/>
      <c r="PH110" s="231"/>
      <c r="PI110" s="231"/>
      <c r="PJ110" s="231"/>
      <c r="PK110" s="231"/>
      <c r="PL110" s="231"/>
      <c r="PM110" s="231"/>
      <c r="PN110" s="231"/>
      <c r="PO110" s="231"/>
      <c r="PP110" s="231"/>
      <c r="PQ110" s="231"/>
      <c r="PR110" s="231"/>
      <c r="PS110" s="231"/>
      <c r="PT110" s="231"/>
      <c r="PU110" s="231"/>
      <c r="PV110" s="231"/>
      <c r="PW110" s="231"/>
      <c r="PX110" s="231"/>
      <c r="PY110" s="231"/>
      <c r="PZ110" s="231"/>
      <c r="QA110" s="231"/>
      <c r="QB110" s="231"/>
      <c r="QC110" s="231"/>
      <c r="QD110" s="231"/>
      <c r="QE110" s="231"/>
      <c r="QF110" s="231"/>
      <c r="QG110" s="231"/>
      <c r="QH110" s="231"/>
      <c r="QI110" s="231"/>
      <c r="QJ110" s="231"/>
      <c r="QK110" s="231"/>
      <c r="QL110" s="231"/>
      <c r="QM110" s="231"/>
      <c r="QN110" s="231"/>
      <c r="QO110" s="231"/>
      <c r="QP110" s="231"/>
      <c r="QQ110" s="231"/>
      <c r="QR110" s="231"/>
      <c r="QS110" s="231"/>
      <c r="QT110" s="231"/>
      <c r="QU110" s="231"/>
      <c r="QV110" s="231"/>
      <c r="QW110" s="231"/>
      <c r="QX110" s="231"/>
      <c r="QY110" s="231"/>
      <c r="QZ110" s="231"/>
      <c r="RA110" s="231"/>
      <c r="RB110" s="231"/>
      <c r="RC110" s="231"/>
      <c r="RD110" s="231"/>
      <c r="RE110" s="231"/>
      <c r="RF110" s="231"/>
      <c r="RG110" s="231"/>
      <c r="RH110" s="231"/>
      <c r="RI110" s="231"/>
      <c r="RJ110" s="231"/>
      <c r="RK110" s="231"/>
      <c r="RL110" s="231"/>
      <c r="RM110" s="231"/>
      <c r="RN110" s="231"/>
      <c r="RO110" s="231"/>
      <c r="RP110" s="231"/>
      <c r="RQ110" s="231"/>
      <c r="RR110" s="231"/>
      <c r="RS110" s="231"/>
      <c r="RT110" s="231"/>
      <c r="RU110" s="231"/>
      <c r="RV110" s="231"/>
      <c r="RW110" s="231"/>
      <c r="RX110" s="231"/>
      <c r="RY110" s="231"/>
      <c r="RZ110" s="231"/>
      <c r="SA110" s="231"/>
      <c r="SB110" s="231"/>
      <c r="SC110" s="231"/>
      <c r="SD110" s="231"/>
      <c r="SE110" s="231"/>
      <c r="SF110" s="231"/>
      <c r="SG110" s="231"/>
      <c r="SH110" s="231"/>
      <c r="SI110" s="231"/>
      <c r="SJ110" s="231"/>
      <c r="SK110" s="231"/>
      <c r="SL110" s="231"/>
      <c r="SM110" s="231"/>
      <c r="SN110" s="231"/>
      <c r="SO110" s="231"/>
      <c r="SP110" s="231"/>
      <c r="SQ110" s="231"/>
      <c r="SR110" s="231"/>
      <c r="SS110" s="231"/>
      <c r="ST110" s="231"/>
      <c r="SU110" s="231"/>
      <c r="SV110" s="231"/>
      <c r="SW110" s="231"/>
      <c r="SX110" s="231"/>
      <c r="SY110" s="231"/>
      <c r="SZ110" s="231"/>
      <c r="TA110" s="231"/>
      <c r="TB110" s="231"/>
      <c r="TC110" s="231"/>
      <c r="TD110" s="231"/>
      <c r="TE110" s="231"/>
      <c r="TF110" s="231"/>
      <c r="TG110" s="231"/>
      <c r="TH110" s="231"/>
      <c r="TI110" s="231"/>
      <c r="TJ110" s="231"/>
      <c r="TK110" s="231"/>
      <c r="TL110" s="231"/>
      <c r="TM110" s="231"/>
      <c r="TN110" s="231"/>
      <c r="TO110" s="231"/>
      <c r="TP110" s="231"/>
      <c r="TQ110" s="231"/>
      <c r="TR110" s="231"/>
      <c r="TS110" s="231"/>
      <c r="TT110" s="231"/>
      <c r="TU110" s="231"/>
      <c r="TV110" s="231"/>
      <c r="TW110" s="231"/>
      <c r="TX110" s="231"/>
      <c r="TY110" s="231"/>
      <c r="TZ110" s="231"/>
      <c r="UA110" s="231"/>
      <c r="UB110" s="231"/>
      <c r="UC110" s="231"/>
      <c r="UD110" s="231"/>
      <c r="UE110" s="231"/>
      <c r="UF110" s="231"/>
      <c r="UG110" s="231"/>
      <c r="UH110" s="231"/>
      <c r="UI110" s="231"/>
      <c r="UJ110" s="231"/>
      <c r="UK110" s="231"/>
      <c r="UL110" s="231"/>
      <c r="UM110" s="231"/>
      <c r="UN110" s="231"/>
      <c r="UO110" s="231"/>
      <c r="UP110" s="231"/>
      <c r="UQ110" s="231"/>
      <c r="UR110" s="231"/>
      <c r="US110" s="231"/>
      <c r="UT110" s="231"/>
      <c r="UU110" s="231"/>
      <c r="UV110" s="231"/>
      <c r="UW110" s="231"/>
      <c r="UX110" s="231"/>
      <c r="UY110" s="231"/>
      <c r="UZ110" s="231"/>
      <c r="VA110" s="231"/>
      <c r="VB110" s="231"/>
      <c r="VC110" s="231"/>
      <c r="VD110" s="231"/>
      <c r="VE110" s="231"/>
      <c r="VF110" s="231"/>
      <c r="VG110" s="231"/>
      <c r="VH110" s="231"/>
      <c r="VI110" s="231"/>
      <c r="VJ110" s="231"/>
      <c r="VK110" s="231"/>
      <c r="VL110" s="231"/>
      <c r="VM110" s="231"/>
      <c r="VN110" s="231"/>
      <c r="VO110" s="231"/>
      <c r="VP110" s="231"/>
      <c r="VQ110" s="231"/>
      <c r="VR110" s="231"/>
      <c r="VS110" s="231"/>
      <c r="VT110" s="231"/>
      <c r="VU110" s="231"/>
      <c r="VV110" s="231"/>
      <c r="VW110" s="231"/>
      <c r="VX110" s="231"/>
      <c r="VY110" s="231"/>
      <c r="VZ110" s="231"/>
      <c r="WA110" s="231"/>
      <c r="WB110" s="231"/>
      <c r="WC110" s="231"/>
      <c r="WD110" s="231"/>
      <c r="WE110" s="231"/>
      <c r="WF110" s="231"/>
      <c r="WG110" s="231"/>
      <c r="WH110" s="231"/>
      <c r="WI110" s="231"/>
      <c r="WJ110" s="231"/>
      <c r="WK110" s="231"/>
      <c r="WL110" s="231"/>
      <c r="WM110" s="231"/>
      <c r="WN110" s="231"/>
      <c r="WO110" s="231"/>
      <c r="WP110" s="231"/>
      <c r="WQ110" s="231"/>
      <c r="WR110" s="231"/>
      <c r="WS110" s="231"/>
      <c r="WT110" s="231"/>
      <c r="WU110" s="231"/>
      <c r="WV110" s="231"/>
      <c r="WW110" s="231"/>
      <c r="WX110" s="231"/>
      <c r="WY110" s="231"/>
      <c r="WZ110" s="231"/>
      <c r="XA110" s="231"/>
      <c r="XB110" s="231"/>
      <c r="XC110" s="231"/>
      <c r="XD110" s="231"/>
      <c r="XE110" s="231"/>
      <c r="XF110" s="231"/>
      <c r="XG110" s="231"/>
      <c r="XH110" s="231"/>
      <c r="XI110" s="231"/>
      <c r="XJ110" s="231"/>
      <c r="XK110" s="231"/>
      <c r="XL110" s="231"/>
      <c r="XM110" s="231"/>
      <c r="XN110" s="231"/>
      <c r="XO110" s="231"/>
      <c r="XP110" s="231"/>
      <c r="XQ110" s="231"/>
      <c r="XR110" s="231"/>
      <c r="XS110" s="231"/>
      <c r="XT110" s="231"/>
      <c r="XU110" s="231"/>
      <c r="XV110" s="231"/>
      <c r="XW110" s="231"/>
      <c r="XX110" s="231"/>
      <c r="XY110" s="231"/>
      <c r="XZ110" s="231"/>
      <c r="YA110" s="231"/>
      <c r="YB110" s="231"/>
      <c r="YC110" s="231"/>
      <c r="YD110" s="231"/>
      <c r="YE110" s="231"/>
      <c r="YF110" s="231"/>
      <c r="YG110" s="231"/>
      <c r="YH110" s="231"/>
      <c r="YI110" s="231"/>
      <c r="YJ110" s="231"/>
      <c r="YK110" s="231"/>
      <c r="YL110" s="231"/>
      <c r="YM110" s="231"/>
      <c r="YN110" s="231"/>
      <c r="YO110" s="231"/>
      <c r="YP110" s="231"/>
      <c r="YQ110" s="231"/>
      <c r="YR110" s="231"/>
      <c r="YS110" s="231"/>
      <c r="YT110" s="231"/>
      <c r="YU110" s="231"/>
      <c r="YV110" s="231"/>
      <c r="YW110" s="231"/>
      <c r="YX110" s="231"/>
      <c r="YY110" s="231"/>
      <c r="YZ110" s="231"/>
      <c r="ZA110" s="231"/>
      <c r="ZB110" s="231"/>
      <c r="ZC110" s="231"/>
      <c r="ZD110" s="231"/>
      <c r="ZE110" s="231"/>
      <c r="ZF110" s="231"/>
      <c r="ZG110" s="231"/>
      <c r="ZH110" s="231"/>
      <c r="ZI110" s="231"/>
      <c r="ZJ110" s="231"/>
      <c r="ZK110" s="231"/>
      <c r="ZL110" s="231"/>
      <c r="ZM110" s="231"/>
      <c r="ZN110" s="231"/>
      <c r="ZO110" s="231"/>
      <c r="ZP110" s="231"/>
      <c r="ZQ110" s="231"/>
      <c r="ZR110" s="231"/>
      <c r="ZS110" s="231"/>
      <c r="ZT110" s="231"/>
      <c r="ZU110" s="231"/>
      <c r="ZV110" s="231"/>
      <c r="ZW110" s="231"/>
      <c r="ZX110" s="231"/>
      <c r="ZY110" s="231"/>
      <c r="ZZ110" s="231"/>
      <c r="AAA110" s="231"/>
      <c r="AAB110" s="231"/>
      <c r="AAC110" s="231"/>
      <c r="AAD110" s="231"/>
      <c r="AAE110" s="231"/>
      <c r="AAF110" s="231"/>
      <c r="AAG110" s="231"/>
      <c r="AAH110" s="231"/>
      <c r="AAI110" s="231"/>
      <c r="AAJ110" s="231"/>
      <c r="AAK110" s="231"/>
      <c r="AAL110" s="231"/>
      <c r="AAM110" s="231"/>
      <c r="AAN110" s="231"/>
      <c r="AAO110" s="231"/>
      <c r="AAP110" s="231"/>
      <c r="AAQ110" s="231"/>
      <c r="AAR110" s="231"/>
      <c r="AAS110" s="231"/>
      <c r="AAT110" s="231"/>
      <c r="AAU110" s="231"/>
      <c r="AAV110" s="231"/>
      <c r="AAW110" s="231"/>
      <c r="AAX110" s="231"/>
      <c r="AAY110" s="231"/>
      <c r="AAZ110" s="231"/>
      <c r="ABA110" s="231"/>
      <c r="ABB110" s="231"/>
      <c r="ABC110" s="231"/>
      <c r="ABD110" s="231"/>
      <c r="ABE110" s="231"/>
      <c r="ABF110" s="231"/>
      <c r="ABG110" s="231"/>
      <c r="ABH110" s="231"/>
      <c r="ABI110" s="231"/>
      <c r="ABJ110" s="231"/>
      <c r="ABK110" s="231"/>
      <c r="ABL110" s="231"/>
      <c r="ABM110" s="231"/>
      <c r="ABN110" s="231"/>
      <c r="ABO110" s="231"/>
      <c r="ABP110" s="231"/>
      <c r="ABQ110" s="231"/>
      <c r="ABR110" s="231"/>
      <c r="ABS110" s="231"/>
      <c r="ABT110" s="231"/>
      <c r="ABU110" s="231"/>
      <c r="ABV110" s="231"/>
      <c r="ABW110" s="231"/>
      <c r="ABX110" s="231"/>
      <c r="ABY110" s="231"/>
      <c r="ABZ110" s="231"/>
      <c r="ACA110" s="231"/>
      <c r="ACB110" s="231"/>
      <c r="ACC110" s="231"/>
      <c r="ACD110" s="231"/>
      <c r="ACE110" s="231"/>
      <c r="ACF110" s="231"/>
      <c r="ACG110" s="231"/>
      <c r="ACH110" s="231"/>
      <c r="ACI110" s="231"/>
      <c r="ACJ110" s="231"/>
      <c r="ACK110" s="231"/>
      <c r="ACL110" s="231"/>
      <c r="ACM110" s="231"/>
      <c r="ACN110" s="231"/>
      <c r="ACO110" s="231"/>
      <c r="ACP110" s="231"/>
      <c r="ACQ110" s="231"/>
      <c r="ACR110" s="231"/>
      <c r="ACS110" s="231"/>
      <c r="ACT110" s="231"/>
      <c r="ACU110" s="231"/>
      <c r="ACV110" s="231"/>
      <c r="ACW110" s="231"/>
      <c r="ACX110" s="231"/>
      <c r="ACY110" s="231"/>
      <c r="ACZ110" s="231"/>
      <c r="ADA110" s="231"/>
      <c r="ADB110" s="231"/>
      <c r="ADC110" s="231"/>
      <c r="ADD110" s="231"/>
      <c r="ADE110" s="231"/>
      <c r="ADF110" s="231"/>
      <c r="ADG110" s="231"/>
      <c r="ADH110" s="231"/>
      <c r="ADI110" s="231"/>
      <c r="ADJ110" s="231"/>
      <c r="ADK110" s="231"/>
      <c r="ADL110" s="231"/>
      <c r="ADM110" s="231"/>
      <c r="ADN110" s="231"/>
      <c r="ADO110" s="231"/>
      <c r="ADP110" s="231"/>
      <c r="ADQ110" s="231"/>
      <c r="ADR110" s="231"/>
      <c r="ADS110" s="231"/>
      <c r="ADT110" s="231"/>
      <c r="ADU110" s="231"/>
      <c r="ADV110" s="231"/>
      <c r="ADW110" s="231"/>
      <c r="ADX110" s="231"/>
      <c r="ADY110" s="231"/>
      <c r="ADZ110" s="231"/>
      <c r="AEA110" s="231"/>
      <c r="AEB110" s="231"/>
      <c r="AEC110" s="231"/>
      <c r="AED110" s="231"/>
      <c r="AEE110" s="231"/>
      <c r="AEF110" s="231"/>
      <c r="AEG110" s="231"/>
      <c r="AEH110" s="231"/>
      <c r="AEI110" s="231"/>
      <c r="AEJ110" s="231"/>
      <c r="AEK110" s="231"/>
      <c r="AEL110" s="231"/>
      <c r="AEM110" s="231"/>
      <c r="AEN110" s="231"/>
      <c r="AEO110" s="231"/>
      <c r="AEP110" s="231"/>
      <c r="AEQ110" s="231"/>
      <c r="AER110" s="231"/>
      <c r="AES110" s="231"/>
      <c r="AET110" s="231"/>
      <c r="AEU110" s="231"/>
      <c r="AEV110" s="231"/>
      <c r="AEW110" s="231"/>
      <c r="AEX110" s="231"/>
      <c r="AEY110" s="231"/>
      <c r="AEZ110" s="231"/>
      <c r="AFA110" s="231"/>
      <c r="AFB110" s="231"/>
      <c r="AFC110" s="231"/>
      <c r="AFD110" s="231"/>
      <c r="AFE110" s="231"/>
      <c r="AFF110" s="231"/>
      <c r="AFG110" s="231"/>
      <c r="AFH110" s="231"/>
      <c r="AFI110" s="231"/>
      <c r="AFJ110" s="231"/>
      <c r="AFK110" s="231"/>
      <c r="AFL110" s="231"/>
      <c r="AFM110" s="231"/>
      <c r="AFN110" s="231"/>
      <c r="AFO110" s="231"/>
      <c r="AFP110" s="231"/>
      <c r="AFQ110" s="231"/>
      <c r="AFR110" s="231"/>
      <c r="AFS110" s="231"/>
      <c r="AFT110" s="231"/>
      <c r="AFU110" s="231"/>
      <c r="AFV110" s="231"/>
      <c r="AFW110" s="231"/>
      <c r="AFX110" s="231"/>
      <c r="AFY110" s="231"/>
      <c r="AFZ110" s="231"/>
      <c r="AGA110" s="231"/>
      <c r="AGB110" s="231"/>
      <c r="AGC110" s="231"/>
      <c r="AGD110" s="231"/>
      <c r="AGE110" s="231"/>
      <c r="AGF110" s="231"/>
      <c r="AGG110" s="231"/>
      <c r="AGH110" s="231"/>
      <c r="AGI110" s="231"/>
      <c r="AGJ110" s="231"/>
      <c r="AGK110" s="231"/>
      <c r="AGL110" s="231"/>
      <c r="AGM110" s="231"/>
      <c r="AGN110" s="231"/>
      <c r="AGO110" s="231"/>
      <c r="AGP110" s="231"/>
      <c r="AGQ110" s="231"/>
      <c r="AGR110" s="231"/>
      <c r="AGS110" s="231"/>
      <c r="AGT110" s="231"/>
      <c r="AGU110" s="231"/>
      <c r="AGV110" s="231"/>
      <c r="AGW110" s="231"/>
      <c r="AGX110" s="231"/>
      <c r="AGY110" s="231"/>
      <c r="AGZ110" s="231"/>
      <c r="AHA110" s="231"/>
      <c r="AHB110" s="231"/>
      <c r="AHC110" s="231"/>
      <c r="AHD110" s="231"/>
      <c r="AHE110" s="231"/>
      <c r="AHF110" s="231"/>
      <c r="AHG110" s="231"/>
      <c r="AHH110" s="231"/>
      <c r="AHI110" s="231"/>
      <c r="AHJ110" s="231"/>
      <c r="AHK110" s="231"/>
      <c r="AHL110" s="231"/>
      <c r="AHM110" s="231"/>
      <c r="AHN110" s="231"/>
      <c r="AHO110" s="231"/>
      <c r="AHP110" s="231"/>
      <c r="AHQ110" s="231"/>
      <c r="AHR110" s="231"/>
      <c r="AHS110" s="231"/>
      <c r="AHT110" s="231"/>
      <c r="AHU110" s="231"/>
      <c r="AHV110" s="231"/>
      <c r="AHW110" s="231"/>
      <c r="AHX110" s="231"/>
      <c r="AHY110" s="231"/>
      <c r="AHZ110" s="231"/>
      <c r="AIA110" s="231"/>
      <c r="AIB110" s="231"/>
      <c r="AIC110" s="231"/>
      <c r="AID110" s="231"/>
      <c r="AIE110" s="231"/>
      <c r="AIF110" s="231"/>
      <c r="AIG110" s="231"/>
      <c r="AIH110" s="231"/>
      <c r="AII110" s="231"/>
      <c r="AIJ110" s="231"/>
      <c r="AIK110" s="231"/>
      <c r="AIL110" s="231"/>
      <c r="AIM110" s="231"/>
      <c r="AIN110" s="231"/>
      <c r="AIO110" s="231"/>
      <c r="AIP110" s="231"/>
      <c r="AIQ110" s="231"/>
      <c r="AIR110" s="231"/>
      <c r="AIS110" s="231"/>
      <c r="AIT110" s="231"/>
      <c r="AIU110" s="231"/>
      <c r="AIV110" s="231"/>
      <c r="AIW110" s="231"/>
      <c r="AIX110" s="231"/>
      <c r="AIY110" s="231"/>
      <c r="AIZ110" s="231"/>
      <c r="AJA110" s="231"/>
      <c r="AJB110" s="231"/>
      <c r="AJC110" s="231"/>
      <c r="AJD110" s="231"/>
      <c r="AJE110" s="231"/>
      <c r="AJF110" s="231"/>
      <c r="AJG110" s="231"/>
      <c r="AJH110" s="231"/>
      <c r="AJI110" s="231"/>
      <c r="AJJ110" s="231"/>
      <c r="AJK110" s="231"/>
      <c r="AJL110" s="231"/>
      <c r="AJM110" s="231"/>
      <c r="AJN110" s="231"/>
      <c r="AJO110" s="231"/>
      <c r="AJP110" s="231"/>
      <c r="AJQ110" s="231"/>
      <c r="AJR110" s="231"/>
      <c r="AJS110" s="231"/>
      <c r="AJT110" s="231"/>
      <c r="AJU110" s="231"/>
      <c r="AJV110" s="231"/>
      <c r="AJW110" s="231"/>
      <c r="AJX110" s="231"/>
      <c r="AJY110" s="231"/>
      <c r="AJZ110" s="231"/>
      <c r="AKA110" s="231"/>
      <c r="AKB110" s="231"/>
      <c r="AKC110" s="231"/>
      <c r="AKD110" s="231"/>
      <c r="AKE110" s="231"/>
      <c r="AKF110" s="231"/>
      <c r="AKG110" s="231"/>
      <c r="AKH110" s="231"/>
      <c r="AKI110" s="231"/>
      <c r="AKJ110" s="231"/>
      <c r="AKK110" s="231"/>
      <c r="AKL110" s="231"/>
      <c r="AKM110" s="231"/>
      <c r="AKN110" s="231"/>
      <c r="AKO110" s="231"/>
      <c r="AKP110" s="231"/>
      <c r="AKQ110" s="231"/>
      <c r="AKR110" s="231"/>
      <c r="AKS110" s="231"/>
      <c r="AKT110" s="231"/>
      <c r="AKU110" s="231"/>
      <c r="AKV110" s="231"/>
      <c r="AKW110" s="231"/>
      <c r="AKX110" s="231"/>
      <c r="AKY110" s="231"/>
      <c r="AKZ110" s="231"/>
      <c r="ALA110" s="231"/>
      <c r="ALB110" s="231"/>
      <c r="ALC110" s="231"/>
      <c r="ALD110" s="231"/>
      <c r="ALE110" s="231"/>
      <c r="ALF110" s="231"/>
      <c r="ALG110" s="231"/>
      <c r="ALH110" s="231"/>
      <c r="ALI110" s="231"/>
      <c r="ALJ110" s="231"/>
      <c r="ALK110" s="231"/>
      <c r="ALL110" s="231"/>
      <c r="ALM110" s="231"/>
      <c r="ALN110" s="231"/>
      <c r="ALO110" s="231"/>
      <c r="ALP110" s="231"/>
      <c r="ALQ110" s="231"/>
      <c r="ALR110" s="231"/>
      <c r="ALS110" s="231"/>
      <c r="ALT110" s="231"/>
      <c r="ALU110" s="231"/>
      <c r="ALV110" s="231"/>
      <c r="ALW110" s="231"/>
      <c r="ALX110" s="231"/>
      <c r="ALY110" s="231"/>
      <c r="ALZ110" s="231"/>
      <c r="AMA110" s="231"/>
      <c r="AMB110" s="231"/>
      <c r="AMC110" s="231"/>
      <c r="AMD110" s="231"/>
      <c r="AME110" s="231"/>
      <c r="AMF110" s="231"/>
      <c r="AMG110" s="231"/>
      <c r="AMH110" s="231"/>
    </row>
    <row r="111" spans="1:1022" s="230" customFormat="1" x14ac:dyDescent="0.25">
      <c r="A111" s="256"/>
      <c r="B111" s="257"/>
      <c r="C111" s="257"/>
      <c r="D111" s="231"/>
      <c r="E111" s="258"/>
      <c r="F111" s="259"/>
      <c r="G111" s="231"/>
      <c r="H111" s="231"/>
      <c r="I111" s="231"/>
      <c r="J111" s="259"/>
      <c r="K111" s="259"/>
      <c r="L111" s="231"/>
      <c r="M111" s="231"/>
      <c r="N111" s="259"/>
      <c r="O111" s="231"/>
      <c r="P111" s="231"/>
      <c r="Q111" s="231"/>
      <c r="R111" s="231"/>
      <c r="S111" s="260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319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319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31"/>
      <c r="BO111" s="231"/>
      <c r="BP111" s="231"/>
      <c r="BQ111" s="231"/>
      <c r="BR111" s="231"/>
      <c r="BS111" s="231"/>
      <c r="BT111" s="231"/>
      <c r="BU111" s="231"/>
      <c r="BV111" s="231"/>
      <c r="BW111" s="231"/>
      <c r="BX111" s="231"/>
      <c r="BY111" s="231"/>
      <c r="BZ111" s="231"/>
      <c r="CA111" s="231"/>
      <c r="CB111" s="231"/>
      <c r="CC111" s="231"/>
      <c r="CD111" s="231"/>
      <c r="CE111" s="231"/>
      <c r="CF111" s="231"/>
      <c r="CG111" s="231"/>
      <c r="CH111" s="231"/>
      <c r="CI111" s="231"/>
      <c r="CJ111" s="231"/>
      <c r="CK111" s="231"/>
      <c r="CL111" s="231"/>
      <c r="CM111" s="231"/>
      <c r="CN111" s="231"/>
      <c r="CO111" s="231"/>
      <c r="CP111" s="231"/>
      <c r="CQ111" s="231"/>
      <c r="CR111" s="231"/>
      <c r="CS111" s="231"/>
      <c r="CT111" s="231"/>
      <c r="CU111" s="231"/>
      <c r="CV111" s="231"/>
      <c r="CW111" s="231"/>
      <c r="CX111" s="231"/>
      <c r="CY111" s="231"/>
      <c r="CZ111" s="231"/>
      <c r="DA111" s="231"/>
      <c r="DB111" s="231"/>
      <c r="DC111" s="231"/>
      <c r="DD111" s="231"/>
      <c r="DE111" s="231"/>
      <c r="DF111" s="231"/>
      <c r="DG111" s="231"/>
      <c r="DH111" s="231"/>
      <c r="DI111" s="231"/>
      <c r="DJ111" s="231"/>
      <c r="DK111" s="231"/>
      <c r="DL111" s="231"/>
      <c r="DM111" s="231"/>
      <c r="DN111" s="231"/>
      <c r="DO111" s="231"/>
      <c r="DP111" s="231"/>
      <c r="DQ111" s="231"/>
      <c r="DR111" s="231"/>
      <c r="DS111" s="231"/>
      <c r="DT111" s="231"/>
      <c r="DU111" s="231"/>
      <c r="DV111" s="231"/>
      <c r="DW111" s="231"/>
      <c r="DX111" s="231"/>
      <c r="DY111" s="231"/>
      <c r="DZ111" s="231"/>
      <c r="EA111" s="231"/>
      <c r="EB111" s="231"/>
      <c r="EC111" s="231"/>
      <c r="ED111" s="231"/>
      <c r="EE111" s="231"/>
      <c r="EF111" s="231"/>
      <c r="EG111" s="231"/>
      <c r="EH111" s="231"/>
      <c r="EI111" s="231"/>
      <c r="EJ111" s="231"/>
      <c r="EK111" s="231"/>
      <c r="EL111" s="231"/>
      <c r="EM111" s="231"/>
      <c r="EN111" s="231"/>
      <c r="EO111" s="231"/>
      <c r="EP111" s="231"/>
      <c r="EQ111" s="231"/>
      <c r="ER111" s="231"/>
      <c r="ES111" s="231"/>
      <c r="ET111" s="231"/>
      <c r="EU111" s="231"/>
      <c r="EV111" s="231"/>
      <c r="EW111" s="231"/>
      <c r="EX111" s="231"/>
      <c r="EY111" s="231"/>
      <c r="EZ111" s="231"/>
      <c r="FA111" s="231"/>
      <c r="FB111" s="231"/>
      <c r="FC111" s="231"/>
      <c r="FD111" s="231"/>
      <c r="FE111" s="231"/>
      <c r="FF111" s="231"/>
      <c r="FG111" s="231"/>
      <c r="FH111" s="231"/>
      <c r="FI111" s="231"/>
      <c r="FJ111" s="231"/>
      <c r="FK111" s="231"/>
      <c r="FL111" s="231"/>
      <c r="FM111" s="231"/>
      <c r="FN111" s="231"/>
      <c r="FO111" s="231"/>
      <c r="FP111" s="231"/>
      <c r="FQ111" s="231"/>
      <c r="FR111" s="231"/>
      <c r="FS111" s="231"/>
      <c r="FT111" s="231"/>
      <c r="FU111" s="231"/>
      <c r="FV111" s="231"/>
      <c r="FW111" s="231"/>
      <c r="FX111" s="231"/>
      <c r="FY111" s="231"/>
      <c r="FZ111" s="231"/>
      <c r="GA111" s="231"/>
      <c r="GB111" s="231"/>
      <c r="GC111" s="231"/>
      <c r="GD111" s="231"/>
      <c r="GE111" s="231"/>
      <c r="GF111" s="231"/>
      <c r="GG111" s="231"/>
      <c r="GH111" s="231"/>
      <c r="GI111" s="231"/>
      <c r="GJ111" s="231"/>
      <c r="GK111" s="231"/>
      <c r="GL111" s="231"/>
      <c r="GM111" s="231"/>
      <c r="GN111" s="231"/>
      <c r="GO111" s="231"/>
      <c r="GP111" s="231"/>
      <c r="GQ111" s="231"/>
      <c r="GR111" s="231"/>
      <c r="GS111" s="231"/>
      <c r="GT111" s="231"/>
      <c r="GU111" s="231"/>
      <c r="GV111" s="231"/>
      <c r="GW111" s="231"/>
      <c r="GX111" s="231"/>
      <c r="GY111" s="231"/>
      <c r="GZ111" s="231"/>
      <c r="HA111" s="231"/>
      <c r="HB111" s="231"/>
      <c r="HC111" s="231"/>
      <c r="HD111" s="231"/>
      <c r="HE111" s="231"/>
      <c r="HF111" s="231"/>
      <c r="HG111" s="231"/>
      <c r="HH111" s="231"/>
      <c r="HI111" s="231"/>
      <c r="HJ111" s="231"/>
      <c r="HK111" s="231"/>
      <c r="HL111" s="231"/>
      <c r="HM111" s="231"/>
      <c r="HN111" s="231"/>
      <c r="HO111" s="231"/>
      <c r="HP111" s="231"/>
      <c r="HQ111" s="231"/>
      <c r="HR111" s="231"/>
      <c r="HS111" s="231"/>
      <c r="HT111" s="231"/>
      <c r="HU111" s="231"/>
      <c r="HV111" s="231"/>
      <c r="HW111" s="231"/>
      <c r="HX111" s="231"/>
      <c r="HY111" s="231"/>
      <c r="HZ111" s="231"/>
      <c r="IA111" s="231"/>
      <c r="IB111" s="231"/>
      <c r="IC111" s="231"/>
      <c r="ID111" s="231"/>
      <c r="IE111" s="231"/>
      <c r="IF111" s="231"/>
      <c r="IG111" s="231"/>
      <c r="IH111" s="231"/>
      <c r="II111" s="231"/>
      <c r="IJ111" s="231"/>
      <c r="IK111" s="231"/>
      <c r="IL111" s="231"/>
      <c r="IM111" s="231"/>
      <c r="IN111" s="231"/>
      <c r="IO111" s="231"/>
      <c r="IP111" s="231"/>
      <c r="IQ111" s="231"/>
      <c r="IR111" s="231"/>
      <c r="IS111" s="231"/>
      <c r="IT111" s="231"/>
      <c r="IU111" s="231"/>
      <c r="IV111" s="231"/>
      <c r="IW111" s="231"/>
      <c r="IX111" s="231"/>
      <c r="IY111" s="231"/>
      <c r="IZ111" s="231"/>
      <c r="JA111" s="231"/>
      <c r="JB111" s="231"/>
      <c r="JC111" s="231"/>
      <c r="JD111" s="231"/>
      <c r="JE111" s="231"/>
      <c r="JF111" s="231"/>
      <c r="JG111" s="231"/>
      <c r="JH111" s="231"/>
      <c r="JI111" s="231"/>
      <c r="JJ111" s="231"/>
      <c r="JK111" s="231"/>
      <c r="JL111" s="231"/>
      <c r="JM111" s="231"/>
      <c r="JN111" s="231"/>
      <c r="JO111" s="231"/>
      <c r="JP111" s="231"/>
      <c r="JQ111" s="231"/>
      <c r="JR111" s="231"/>
      <c r="JS111" s="231"/>
      <c r="JT111" s="231"/>
      <c r="JU111" s="231"/>
      <c r="JV111" s="231"/>
      <c r="JW111" s="231"/>
      <c r="JX111" s="231"/>
      <c r="JY111" s="231"/>
      <c r="JZ111" s="231"/>
      <c r="KA111" s="231"/>
      <c r="KB111" s="231"/>
      <c r="KC111" s="231"/>
      <c r="KD111" s="231"/>
      <c r="KE111" s="231"/>
      <c r="KF111" s="231"/>
      <c r="KG111" s="231"/>
      <c r="KH111" s="231"/>
      <c r="KI111" s="231"/>
      <c r="KJ111" s="231"/>
      <c r="KK111" s="231"/>
      <c r="KL111" s="231"/>
      <c r="KM111" s="231"/>
      <c r="KN111" s="231"/>
      <c r="KO111" s="231"/>
      <c r="KP111" s="231"/>
      <c r="KQ111" s="231"/>
      <c r="KR111" s="231"/>
      <c r="KS111" s="231"/>
      <c r="KT111" s="231"/>
      <c r="KU111" s="231"/>
      <c r="KV111" s="231"/>
      <c r="KW111" s="231"/>
      <c r="KX111" s="231"/>
      <c r="KY111" s="231"/>
      <c r="KZ111" s="231"/>
      <c r="LA111" s="231"/>
      <c r="LB111" s="231"/>
      <c r="LC111" s="231"/>
      <c r="LD111" s="231"/>
      <c r="LE111" s="231"/>
      <c r="LF111" s="231"/>
      <c r="LG111" s="231"/>
      <c r="LH111" s="231"/>
      <c r="LI111" s="231"/>
      <c r="LJ111" s="231"/>
      <c r="LK111" s="231"/>
      <c r="LL111" s="231"/>
      <c r="LM111" s="231"/>
      <c r="LN111" s="231"/>
      <c r="LO111" s="231"/>
      <c r="LP111" s="231"/>
      <c r="LQ111" s="231"/>
      <c r="LR111" s="231"/>
      <c r="LS111" s="231"/>
      <c r="LT111" s="231"/>
      <c r="LU111" s="231"/>
      <c r="LV111" s="231"/>
      <c r="LW111" s="231"/>
      <c r="LX111" s="231"/>
      <c r="LY111" s="231"/>
      <c r="LZ111" s="231"/>
      <c r="MA111" s="231"/>
      <c r="MB111" s="231"/>
      <c r="MC111" s="231"/>
      <c r="MD111" s="231"/>
      <c r="ME111" s="231"/>
      <c r="MF111" s="231"/>
      <c r="MG111" s="231"/>
      <c r="MH111" s="231"/>
      <c r="MI111" s="231"/>
      <c r="MJ111" s="231"/>
      <c r="MK111" s="231"/>
      <c r="ML111" s="231"/>
      <c r="MM111" s="231"/>
      <c r="MN111" s="231"/>
      <c r="MO111" s="231"/>
      <c r="MP111" s="231"/>
      <c r="MQ111" s="231"/>
      <c r="MR111" s="231"/>
      <c r="MS111" s="231"/>
      <c r="MT111" s="231"/>
      <c r="MU111" s="231"/>
      <c r="MV111" s="231"/>
      <c r="MW111" s="231"/>
      <c r="MX111" s="231"/>
      <c r="MY111" s="231"/>
      <c r="MZ111" s="231"/>
      <c r="NA111" s="231"/>
      <c r="NB111" s="231"/>
      <c r="NC111" s="231"/>
      <c r="ND111" s="231"/>
      <c r="NE111" s="231"/>
      <c r="NF111" s="231"/>
      <c r="NG111" s="231"/>
      <c r="NH111" s="231"/>
      <c r="NI111" s="231"/>
      <c r="NJ111" s="231"/>
      <c r="NK111" s="231"/>
      <c r="NL111" s="231"/>
      <c r="NM111" s="231"/>
      <c r="NN111" s="231"/>
      <c r="NO111" s="231"/>
      <c r="NP111" s="231"/>
      <c r="NQ111" s="231"/>
      <c r="NR111" s="231"/>
      <c r="NS111" s="231"/>
      <c r="NT111" s="231"/>
      <c r="NU111" s="231"/>
      <c r="NV111" s="231"/>
      <c r="NW111" s="231"/>
      <c r="NX111" s="231"/>
      <c r="NY111" s="231"/>
      <c r="NZ111" s="231"/>
      <c r="OA111" s="231"/>
      <c r="OB111" s="231"/>
      <c r="OC111" s="231"/>
      <c r="OD111" s="231"/>
      <c r="OE111" s="231"/>
      <c r="OF111" s="231"/>
      <c r="OG111" s="231"/>
      <c r="OH111" s="231"/>
      <c r="OI111" s="231"/>
      <c r="OJ111" s="231"/>
      <c r="OK111" s="231"/>
      <c r="OL111" s="231"/>
      <c r="OM111" s="231"/>
      <c r="ON111" s="231"/>
      <c r="OO111" s="231"/>
      <c r="OP111" s="231"/>
      <c r="OQ111" s="231"/>
      <c r="OR111" s="231"/>
      <c r="OS111" s="231"/>
      <c r="OT111" s="231"/>
      <c r="OU111" s="231"/>
      <c r="OV111" s="231"/>
      <c r="OW111" s="231"/>
      <c r="OX111" s="231"/>
      <c r="OY111" s="231"/>
      <c r="OZ111" s="231"/>
      <c r="PA111" s="231"/>
      <c r="PB111" s="231"/>
      <c r="PC111" s="231"/>
      <c r="PD111" s="231"/>
      <c r="PE111" s="231"/>
      <c r="PF111" s="231"/>
      <c r="PG111" s="231"/>
      <c r="PH111" s="231"/>
      <c r="PI111" s="231"/>
      <c r="PJ111" s="231"/>
      <c r="PK111" s="231"/>
      <c r="PL111" s="231"/>
      <c r="PM111" s="231"/>
      <c r="PN111" s="231"/>
      <c r="PO111" s="231"/>
      <c r="PP111" s="231"/>
      <c r="PQ111" s="231"/>
      <c r="PR111" s="231"/>
      <c r="PS111" s="231"/>
      <c r="PT111" s="231"/>
      <c r="PU111" s="231"/>
      <c r="PV111" s="231"/>
      <c r="PW111" s="231"/>
      <c r="PX111" s="231"/>
      <c r="PY111" s="231"/>
      <c r="PZ111" s="231"/>
      <c r="QA111" s="231"/>
      <c r="QB111" s="231"/>
      <c r="QC111" s="231"/>
      <c r="QD111" s="231"/>
      <c r="QE111" s="231"/>
      <c r="QF111" s="231"/>
      <c r="QG111" s="231"/>
      <c r="QH111" s="231"/>
      <c r="QI111" s="231"/>
      <c r="QJ111" s="231"/>
      <c r="QK111" s="231"/>
      <c r="QL111" s="231"/>
      <c r="QM111" s="231"/>
      <c r="QN111" s="231"/>
      <c r="QO111" s="231"/>
      <c r="QP111" s="231"/>
      <c r="QQ111" s="231"/>
      <c r="QR111" s="231"/>
      <c r="QS111" s="231"/>
      <c r="QT111" s="231"/>
      <c r="QU111" s="231"/>
      <c r="QV111" s="231"/>
      <c r="QW111" s="231"/>
      <c r="QX111" s="231"/>
      <c r="QY111" s="231"/>
      <c r="QZ111" s="231"/>
      <c r="RA111" s="231"/>
      <c r="RB111" s="231"/>
      <c r="RC111" s="231"/>
      <c r="RD111" s="231"/>
      <c r="RE111" s="231"/>
      <c r="RF111" s="231"/>
      <c r="RG111" s="231"/>
      <c r="RH111" s="231"/>
      <c r="RI111" s="231"/>
      <c r="RJ111" s="231"/>
      <c r="RK111" s="231"/>
      <c r="RL111" s="231"/>
      <c r="RM111" s="231"/>
      <c r="RN111" s="231"/>
      <c r="RO111" s="231"/>
      <c r="RP111" s="231"/>
      <c r="RQ111" s="231"/>
      <c r="RR111" s="231"/>
      <c r="RS111" s="231"/>
      <c r="RT111" s="231"/>
      <c r="RU111" s="231"/>
      <c r="RV111" s="231"/>
      <c r="RW111" s="231"/>
      <c r="RX111" s="231"/>
      <c r="RY111" s="231"/>
      <c r="RZ111" s="231"/>
      <c r="SA111" s="231"/>
      <c r="SB111" s="231"/>
      <c r="SC111" s="231"/>
      <c r="SD111" s="231"/>
      <c r="SE111" s="231"/>
      <c r="SF111" s="231"/>
      <c r="SG111" s="231"/>
      <c r="SH111" s="231"/>
      <c r="SI111" s="231"/>
      <c r="SJ111" s="231"/>
      <c r="SK111" s="231"/>
      <c r="SL111" s="231"/>
      <c r="SM111" s="231"/>
      <c r="SN111" s="231"/>
      <c r="SO111" s="231"/>
      <c r="SP111" s="231"/>
      <c r="SQ111" s="231"/>
      <c r="SR111" s="231"/>
      <c r="SS111" s="231"/>
      <c r="ST111" s="231"/>
      <c r="SU111" s="231"/>
      <c r="SV111" s="231"/>
      <c r="SW111" s="231"/>
      <c r="SX111" s="231"/>
      <c r="SY111" s="231"/>
      <c r="SZ111" s="231"/>
      <c r="TA111" s="231"/>
      <c r="TB111" s="231"/>
      <c r="TC111" s="231"/>
      <c r="TD111" s="231"/>
      <c r="TE111" s="231"/>
      <c r="TF111" s="231"/>
      <c r="TG111" s="231"/>
      <c r="TH111" s="231"/>
      <c r="TI111" s="231"/>
      <c r="TJ111" s="231"/>
      <c r="TK111" s="231"/>
      <c r="TL111" s="231"/>
      <c r="TM111" s="231"/>
      <c r="TN111" s="231"/>
      <c r="TO111" s="231"/>
      <c r="TP111" s="231"/>
      <c r="TQ111" s="231"/>
      <c r="TR111" s="231"/>
      <c r="TS111" s="231"/>
      <c r="TT111" s="231"/>
      <c r="TU111" s="231"/>
      <c r="TV111" s="231"/>
      <c r="TW111" s="231"/>
      <c r="TX111" s="231"/>
      <c r="TY111" s="231"/>
      <c r="TZ111" s="231"/>
      <c r="UA111" s="231"/>
      <c r="UB111" s="231"/>
      <c r="UC111" s="231"/>
      <c r="UD111" s="231"/>
      <c r="UE111" s="231"/>
      <c r="UF111" s="231"/>
      <c r="UG111" s="231"/>
      <c r="UH111" s="231"/>
      <c r="UI111" s="231"/>
      <c r="UJ111" s="231"/>
      <c r="UK111" s="231"/>
      <c r="UL111" s="231"/>
      <c r="UM111" s="231"/>
      <c r="UN111" s="231"/>
      <c r="UO111" s="231"/>
      <c r="UP111" s="231"/>
      <c r="UQ111" s="231"/>
      <c r="UR111" s="231"/>
      <c r="US111" s="231"/>
      <c r="UT111" s="231"/>
      <c r="UU111" s="231"/>
      <c r="UV111" s="231"/>
      <c r="UW111" s="231"/>
      <c r="UX111" s="231"/>
      <c r="UY111" s="231"/>
      <c r="UZ111" s="231"/>
      <c r="VA111" s="231"/>
      <c r="VB111" s="231"/>
      <c r="VC111" s="231"/>
      <c r="VD111" s="231"/>
      <c r="VE111" s="231"/>
      <c r="VF111" s="231"/>
      <c r="VG111" s="231"/>
      <c r="VH111" s="231"/>
      <c r="VI111" s="231"/>
      <c r="VJ111" s="231"/>
      <c r="VK111" s="231"/>
      <c r="VL111" s="231"/>
      <c r="VM111" s="231"/>
      <c r="VN111" s="231"/>
      <c r="VO111" s="231"/>
      <c r="VP111" s="231"/>
      <c r="VQ111" s="231"/>
      <c r="VR111" s="231"/>
      <c r="VS111" s="231"/>
      <c r="VT111" s="231"/>
      <c r="VU111" s="231"/>
      <c r="VV111" s="231"/>
      <c r="VW111" s="231"/>
      <c r="VX111" s="231"/>
      <c r="VY111" s="231"/>
      <c r="VZ111" s="231"/>
      <c r="WA111" s="231"/>
      <c r="WB111" s="231"/>
      <c r="WC111" s="231"/>
      <c r="WD111" s="231"/>
      <c r="WE111" s="231"/>
      <c r="WF111" s="231"/>
      <c r="WG111" s="231"/>
      <c r="WH111" s="231"/>
      <c r="WI111" s="231"/>
      <c r="WJ111" s="231"/>
      <c r="WK111" s="231"/>
      <c r="WL111" s="231"/>
      <c r="WM111" s="231"/>
      <c r="WN111" s="231"/>
      <c r="WO111" s="231"/>
      <c r="WP111" s="231"/>
      <c r="WQ111" s="231"/>
      <c r="WR111" s="231"/>
      <c r="WS111" s="231"/>
      <c r="WT111" s="231"/>
      <c r="WU111" s="231"/>
      <c r="WV111" s="231"/>
      <c r="WW111" s="231"/>
      <c r="WX111" s="231"/>
      <c r="WY111" s="231"/>
      <c r="WZ111" s="231"/>
      <c r="XA111" s="231"/>
      <c r="XB111" s="231"/>
      <c r="XC111" s="231"/>
      <c r="XD111" s="231"/>
      <c r="XE111" s="231"/>
      <c r="XF111" s="231"/>
      <c r="XG111" s="231"/>
      <c r="XH111" s="231"/>
      <c r="XI111" s="231"/>
      <c r="XJ111" s="231"/>
      <c r="XK111" s="231"/>
      <c r="XL111" s="231"/>
      <c r="XM111" s="231"/>
      <c r="XN111" s="231"/>
      <c r="XO111" s="231"/>
      <c r="XP111" s="231"/>
      <c r="XQ111" s="231"/>
      <c r="XR111" s="231"/>
      <c r="XS111" s="231"/>
      <c r="XT111" s="231"/>
      <c r="XU111" s="231"/>
      <c r="XV111" s="231"/>
      <c r="XW111" s="231"/>
      <c r="XX111" s="231"/>
      <c r="XY111" s="231"/>
      <c r="XZ111" s="231"/>
      <c r="YA111" s="231"/>
      <c r="YB111" s="231"/>
      <c r="YC111" s="231"/>
      <c r="YD111" s="231"/>
      <c r="YE111" s="231"/>
      <c r="YF111" s="231"/>
      <c r="YG111" s="231"/>
      <c r="YH111" s="231"/>
      <c r="YI111" s="231"/>
      <c r="YJ111" s="231"/>
      <c r="YK111" s="231"/>
      <c r="YL111" s="231"/>
      <c r="YM111" s="231"/>
      <c r="YN111" s="231"/>
      <c r="YO111" s="231"/>
      <c r="YP111" s="231"/>
      <c r="YQ111" s="231"/>
      <c r="YR111" s="231"/>
      <c r="YS111" s="231"/>
      <c r="YT111" s="231"/>
      <c r="YU111" s="231"/>
      <c r="YV111" s="231"/>
      <c r="YW111" s="231"/>
      <c r="YX111" s="231"/>
      <c r="YY111" s="231"/>
      <c r="YZ111" s="231"/>
      <c r="ZA111" s="231"/>
      <c r="ZB111" s="231"/>
      <c r="ZC111" s="231"/>
      <c r="ZD111" s="231"/>
      <c r="ZE111" s="231"/>
      <c r="ZF111" s="231"/>
      <c r="ZG111" s="231"/>
      <c r="ZH111" s="231"/>
      <c r="ZI111" s="231"/>
      <c r="ZJ111" s="231"/>
      <c r="ZK111" s="231"/>
      <c r="ZL111" s="231"/>
      <c r="ZM111" s="231"/>
      <c r="ZN111" s="231"/>
      <c r="ZO111" s="231"/>
      <c r="ZP111" s="231"/>
      <c r="ZQ111" s="231"/>
      <c r="ZR111" s="231"/>
      <c r="ZS111" s="231"/>
      <c r="ZT111" s="231"/>
      <c r="ZU111" s="231"/>
      <c r="ZV111" s="231"/>
      <c r="ZW111" s="231"/>
      <c r="ZX111" s="231"/>
      <c r="ZY111" s="231"/>
      <c r="ZZ111" s="231"/>
      <c r="AAA111" s="231"/>
      <c r="AAB111" s="231"/>
      <c r="AAC111" s="231"/>
      <c r="AAD111" s="231"/>
      <c r="AAE111" s="231"/>
      <c r="AAF111" s="231"/>
      <c r="AAG111" s="231"/>
      <c r="AAH111" s="231"/>
      <c r="AAI111" s="231"/>
      <c r="AAJ111" s="231"/>
      <c r="AAK111" s="231"/>
      <c r="AAL111" s="231"/>
      <c r="AAM111" s="231"/>
      <c r="AAN111" s="231"/>
      <c r="AAO111" s="231"/>
      <c r="AAP111" s="231"/>
      <c r="AAQ111" s="231"/>
      <c r="AAR111" s="231"/>
      <c r="AAS111" s="231"/>
      <c r="AAT111" s="231"/>
      <c r="AAU111" s="231"/>
      <c r="AAV111" s="231"/>
      <c r="AAW111" s="231"/>
      <c r="AAX111" s="231"/>
      <c r="AAY111" s="231"/>
      <c r="AAZ111" s="231"/>
      <c r="ABA111" s="231"/>
      <c r="ABB111" s="231"/>
      <c r="ABC111" s="231"/>
      <c r="ABD111" s="231"/>
      <c r="ABE111" s="231"/>
      <c r="ABF111" s="231"/>
      <c r="ABG111" s="231"/>
      <c r="ABH111" s="231"/>
      <c r="ABI111" s="231"/>
      <c r="ABJ111" s="231"/>
      <c r="ABK111" s="231"/>
      <c r="ABL111" s="231"/>
      <c r="ABM111" s="231"/>
      <c r="ABN111" s="231"/>
      <c r="ABO111" s="231"/>
      <c r="ABP111" s="231"/>
      <c r="ABQ111" s="231"/>
      <c r="ABR111" s="231"/>
      <c r="ABS111" s="231"/>
      <c r="ABT111" s="231"/>
      <c r="ABU111" s="231"/>
      <c r="ABV111" s="231"/>
      <c r="ABW111" s="231"/>
      <c r="ABX111" s="231"/>
      <c r="ABY111" s="231"/>
      <c r="ABZ111" s="231"/>
      <c r="ACA111" s="231"/>
      <c r="ACB111" s="231"/>
      <c r="ACC111" s="231"/>
      <c r="ACD111" s="231"/>
      <c r="ACE111" s="231"/>
      <c r="ACF111" s="231"/>
      <c r="ACG111" s="231"/>
      <c r="ACH111" s="231"/>
      <c r="ACI111" s="231"/>
      <c r="ACJ111" s="231"/>
      <c r="ACK111" s="231"/>
      <c r="ACL111" s="231"/>
      <c r="ACM111" s="231"/>
      <c r="ACN111" s="231"/>
      <c r="ACO111" s="231"/>
      <c r="ACP111" s="231"/>
      <c r="ACQ111" s="231"/>
      <c r="ACR111" s="231"/>
      <c r="ACS111" s="231"/>
      <c r="ACT111" s="231"/>
      <c r="ACU111" s="231"/>
      <c r="ACV111" s="231"/>
      <c r="ACW111" s="231"/>
      <c r="ACX111" s="231"/>
      <c r="ACY111" s="231"/>
      <c r="ACZ111" s="231"/>
      <c r="ADA111" s="231"/>
      <c r="ADB111" s="231"/>
      <c r="ADC111" s="231"/>
      <c r="ADD111" s="231"/>
      <c r="ADE111" s="231"/>
      <c r="ADF111" s="231"/>
      <c r="ADG111" s="231"/>
      <c r="ADH111" s="231"/>
      <c r="ADI111" s="231"/>
      <c r="ADJ111" s="231"/>
      <c r="ADK111" s="231"/>
      <c r="ADL111" s="231"/>
      <c r="ADM111" s="231"/>
      <c r="ADN111" s="231"/>
      <c r="ADO111" s="231"/>
      <c r="ADP111" s="231"/>
      <c r="ADQ111" s="231"/>
      <c r="ADR111" s="231"/>
      <c r="ADS111" s="231"/>
      <c r="ADT111" s="231"/>
      <c r="ADU111" s="231"/>
      <c r="ADV111" s="231"/>
      <c r="ADW111" s="231"/>
      <c r="ADX111" s="231"/>
      <c r="ADY111" s="231"/>
      <c r="ADZ111" s="231"/>
      <c r="AEA111" s="231"/>
      <c r="AEB111" s="231"/>
      <c r="AEC111" s="231"/>
      <c r="AED111" s="231"/>
      <c r="AEE111" s="231"/>
      <c r="AEF111" s="231"/>
      <c r="AEG111" s="231"/>
      <c r="AEH111" s="231"/>
      <c r="AEI111" s="231"/>
      <c r="AEJ111" s="231"/>
      <c r="AEK111" s="231"/>
      <c r="AEL111" s="231"/>
      <c r="AEM111" s="231"/>
      <c r="AEN111" s="231"/>
      <c r="AEO111" s="231"/>
      <c r="AEP111" s="231"/>
      <c r="AEQ111" s="231"/>
      <c r="AER111" s="231"/>
      <c r="AES111" s="231"/>
      <c r="AET111" s="231"/>
      <c r="AEU111" s="231"/>
      <c r="AEV111" s="231"/>
      <c r="AEW111" s="231"/>
      <c r="AEX111" s="231"/>
      <c r="AEY111" s="231"/>
      <c r="AEZ111" s="231"/>
      <c r="AFA111" s="231"/>
      <c r="AFB111" s="231"/>
      <c r="AFC111" s="231"/>
      <c r="AFD111" s="231"/>
      <c r="AFE111" s="231"/>
      <c r="AFF111" s="231"/>
      <c r="AFG111" s="231"/>
      <c r="AFH111" s="231"/>
      <c r="AFI111" s="231"/>
      <c r="AFJ111" s="231"/>
      <c r="AFK111" s="231"/>
      <c r="AFL111" s="231"/>
      <c r="AFM111" s="231"/>
      <c r="AFN111" s="231"/>
      <c r="AFO111" s="231"/>
      <c r="AFP111" s="231"/>
      <c r="AFQ111" s="231"/>
      <c r="AFR111" s="231"/>
      <c r="AFS111" s="231"/>
      <c r="AFT111" s="231"/>
      <c r="AFU111" s="231"/>
      <c r="AFV111" s="231"/>
      <c r="AFW111" s="231"/>
      <c r="AFX111" s="231"/>
      <c r="AFY111" s="231"/>
      <c r="AFZ111" s="231"/>
      <c r="AGA111" s="231"/>
      <c r="AGB111" s="231"/>
      <c r="AGC111" s="231"/>
      <c r="AGD111" s="231"/>
      <c r="AGE111" s="231"/>
      <c r="AGF111" s="231"/>
      <c r="AGG111" s="231"/>
      <c r="AGH111" s="231"/>
      <c r="AGI111" s="231"/>
      <c r="AGJ111" s="231"/>
      <c r="AGK111" s="231"/>
      <c r="AGL111" s="231"/>
      <c r="AGM111" s="231"/>
      <c r="AGN111" s="231"/>
      <c r="AGO111" s="231"/>
      <c r="AGP111" s="231"/>
      <c r="AGQ111" s="231"/>
      <c r="AGR111" s="231"/>
      <c r="AGS111" s="231"/>
      <c r="AGT111" s="231"/>
      <c r="AGU111" s="231"/>
      <c r="AGV111" s="231"/>
      <c r="AGW111" s="231"/>
      <c r="AGX111" s="231"/>
      <c r="AGY111" s="231"/>
      <c r="AGZ111" s="231"/>
      <c r="AHA111" s="231"/>
      <c r="AHB111" s="231"/>
      <c r="AHC111" s="231"/>
      <c r="AHD111" s="231"/>
      <c r="AHE111" s="231"/>
      <c r="AHF111" s="231"/>
      <c r="AHG111" s="231"/>
      <c r="AHH111" s="231"/>
      <c r="AHI111" s="231"/>
      <c r="AHJ111" s="231"/>
      <c r="AHK111" s="231"/>
      <c r="AHL111" s="231"/>
      <c r="AHM111" s="231"/>
      <c r="AHN111" s="231"/>
      <c r="AHO111" s="231"/>
      <c r="AHP111" s="231"/>
      <c r="AHQ111" s="231"/>
      <c r="AHR111" s="231"/>
      <c r="AHS111" s="231"/>
      <c r="AHT111" s="231"/>
      <c r="AHU111" s="231"/>
      <c r="AHV111" s="231"/>
      <c r="AHW111" s="231"/>
      <c r="AHX111" s="231"/>
      <c r="AHY111" s="231"/>
      <c r="AHZ111" s="231"/>
      <c r="AIA111" s="231"/>
      <c r="AIB111" s="231"/>
      <c r="AIC111" s="231"/>
      <c r="AID111" s="231"/>
      <c r="AIE111" s="231"/>
      <c r="AIF111" s="231"/>
      <c r="AIG111" s="231"/>
      <c r="AIH111" s="231"/>
      <c r="AII111" s="231"/>
      <c r="AIJ111" s="231"/>
      <c r="AIK111" s="231"/>
      <c r="AIL111" s="231"/>
      <c r="AIM111" s="231"/>
      <c r="AIN111" s="231"/>
      <c r="AIO111" s="231"/>
      <c r="AIP111" s="231"/>
      <c r="AIQ111" s="231"/>
      <c r="AIR111" s="231"/>
      <c r="AIS111" s="231"/>
      <c r="AIT111" s="231"/>
      <c r="AIU111" s="231"/>
      <c r="AIV111" s="231"/>
      <c r="AIW111" s="231"/>
      <c r="AIX111" s="231"/>
      <c r="AIY111" s="231"/>
      <c r="AIZ111" s="231"/>
      <c r="AJA111" s="231"/>
      <c r="AJB111" s="231"/>
      <c r="AJC111" s="231"/>
      <c r="AJD111" s="231"/>
      <c r="AJE111" s="231"/>
      <c r="AJF111" s="231"/>
      <c r="AJG111" s="231"/>
      <c r="AJH111" s="231"/>
      <c r="AJI111" s="231"/>
      <c r="AJJ111" s="231"/>
      <c r="AJK111" s="231"/>
      <c r="AJL111" s="231"/>
      <c r="AJM111" s="231"/>
      <c r="AJN111" s="231"/>
      <c r="AJO111" s="231"/>
      <c r="AJP111" s="231"/>
      <c r="AJQ111" s="231"/>
      <c r="AJR111" s="231"/>
      <c r="AJS111" s="231"/>
      <c r="AJT111" s="231"/>
      <c r="AJU111" s="231"/>
      <c r="AJV111" s="231"/>
      <c r="AJW111" s="231"/>
      <c r="AJX111" s="231"/>
      <c r="AJY111" s="231"/>
      <c r="AJZ111" s="231"/>
      <c r="AKA111" s="231"/>
      <c r="AKB111" s="231"/>
      <c r="AKC111" s="231"/>
      <c r="AKD111" s="231"/>
      <c r="AKE111" s="231"/>
      <c r="AKF111" s="231"/>
      <c r="AKG111" s="231"/>
      <c r="AKH111" s="231"/>
      <c r="AKI111" s="231"/>
      <c r="AKJ111" s="231"/>
      <c r="AKK111" s="231"/>
      <c r="AKL111" s="231"/>
      <c r="AKM111" s="231"/>
      <c r="AKN111" s="231"/>
      <c r="AKO111" s="231"/>
      <c r="AKP111" s="231"/>
      <c r="AKQ111" s="231"/>
      <c r="AKR111" s="231"/>
      <c r="AKS111" s="231"/>
      <c r="AKT111" s="231"/>
      <c r="AKU111" s="231"/>
      <c r="AKV111" s="231"/>
      <c r="AKW111" s="231"/>
      <c r="AKX111" s="231"/>
      <c r="AKY111" s="231"/>
      <c r="AKZ111" s="231"/>
      <c r="ALA111" s="231"/>
      <c r="ALB111" s="231"/>
      <c r="ALC111" s="231"/>
      <c r="ALD111" s="231"/>
      <c r="ALE111" s="231"/>
      <c r="ALF111" s="231"/>
      <c r="ALG111" s="231"/>
      <c r="ALH111" s="231"/>
      <c r="ALI111" s="231"/>
      <c r="ALJ111" s="231"/>
      <c r="ALK111" s="231"/>
      <c r="ALL111" s="231"/>
      <c r="ALM111" s="231"/>
      <c r="ALN111" s="231"/>
      <c r="ALO111" s="231"/>
      <c r="ALP111" s="231"/>
      <c r="ALQ111" s="231"/>
      <c r="ALR111" s="231"/>
      <c r="ALS111" s="231"/>
      <c r="ALT111" s="231"/>
      <c r="ALU111" s="231"/>
      <c r="ALV111" s="231"/>
      <c r="ALW111" s="231"/>
      <c r="ALX111" s="231"/>
      <c r="ALY111" s="231"/>
      <c r="ALZ111" s="231"/>
      <c r="AMA111" s="231"/>
      <c r="AMB111" s="231"/>
      <c r="AMC111" s="231"/>
      <c r="AMD111" s="231"/>
      <c r="AME111" s="231"/>
      <c r="AMF111" s="231"/>
      <c r="AMG111" s="231"/>
      <c r="AMH111" s="231"/>
    </row>
    <row r="112" spans="1:1022" s="230" customFormat="1" x14ac:dyDescent="0.25">
      <c r="A112" s="256"/>
      <c r="B112" s="257"/>
      <c r="C112" s="257"/>
      <c r="D112" s="231"/>
      <c r="E112" s="258"/>
      <c r="F112" s="259"/>
      <c r="G112" s="231"/>
      <c r="H112" s="231"/>
      <c r="I112" s="231"/>
      <c r="J112" s="259"/>
      <c r="K112" s="259"/>
      <c r="L112" s="231"/>
      <c r="M112" s="231"/>
      <c r="N112" s="259"/>
      <c r="O112" s="231"/>
      <c r="P112" s="231"/>
      <c r="Q112" s="231"/>
      <c r="R112" s="231"/>
      <c r="S112" s="260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  <c r="AJ112" s="231"/>
      <c r="AK112" s="319"/>
      <c r="AL112" s="231"/>
      <c r="AM112" s="231"/>
      <c r="AN112" s="231"/>
      <c r="AO112" s="231"/>
      <c r="AP112" s="231"/>
      <c r="AQ112" s="231"/>
      <c r="AR112" s="231"/>
      <c r="AS112" s="231"/>
      <c r="AT112" s="231"/>
      <c r="AU112" s="231"/>
      <c r="AV112" s="319"/>
      <c r="AW112" s="231"/>
      <c r="AX112" s="231"/>
      <c r="AY112" s="231"/>
      <c r="AZ112" s="231"/>
      <c r="BA112" s="231"/>
      <c r="BB112" s="231"/>
      <c r="BC112" s="231"/>
      <c r="BD112" s="231"/>
      <c r="BE112" s="231"/>
      <c r="BF112" s="231"/>
      <c r="BG112" s="231"/>
      <c r="BH112" s="231"/>
      <c r="BI112" s="231"/>
      <c r="BJ112" s="231"/>
      <c r="BK112" s="231"/>
      <c r="BL112" s="231"/>
      <c r="BM112" s="231"/>
      <c r="BN112" s="231"/>
      <c r="BO112" s="231"/>
      <c r="BP112" s="231"/>
      <c r="BQ112" s="231"/>
      <c r="BR112" s="231"/>
      <c r="BS112" s="231"/>
      <c r="BT112" s="231"/>
      <c r="BU112" s="231"/>
      <c r="BV112" s="231"/>
      <c r="BW112" s="231"/>
      <c r="BX112" s="231"/>
      <c r="BY112" s="231"/>
      <c r="BZ112" s="231"/>
      <c r="CA112" s="231"/>
      <c r="CB112" s="231"/>
      <c r="CC112" s="231"/>
      <c r="CD112" s="231"/>
      <c r="CE112" s="231"/>
      <c r="CF112" s="231"/>
      <c r="CG112" s="231"/>
      <c r="CH112" s="231"/>
      <c r="CI112" s="231"/>
      <c r="CJ112" s="231"/>
      <c r="CK112" s="231"/>
      <c r="CL112" s="231"/>
      <c r="CM112" s="231"/>
      <c r="CN112" s="231"/>
      <c r="CO112" s="231"/>
      <c r="CP112" s="231"/>
      <c r="CQ112" s="231"/>
      <c r="CR112" s="231"/>
      <c r="CS112" s="231"/>
      <c r="CT112" s="231"/>
      <c r="CU112" s="231"/>
      <c r="CV112" s="231"/>
      <c r="CW112" s="231"/>
      <c r="CX112" s="231"/>
      <c r="CY112" s="231"/>
      <c r="CZ112" s="231"/>
      <c r="DA112" s="231"/>
      <c r="DB112" s="231"/>
      <c r="DC112" s="231"/>
      <c r="DD112" s="231"/>
      <c r="DE112" s="231"/>
      <c r="DF112" s="231"/>
      <c r="DG112" s="231"/>
      <c r="DH112" s="231"/>
      <c r="DI112" s="231"/>
      <c r="DJ112" s="231"/>
      <c r="DK112" s="231"/>
      <c r="DL112" s="231"/>
      <c r="DM112" s="231"/>
      <c r="DN112" s="231"/>
      <c r="DO112" s="231"/>
      <c r="DP112" s="231"/>
      <c r="DQ112" s="231"/>
      <c r="DR112" s="231"/>
      <c r="DS112" s="231"/>
      <c r="DT112" s="231"/>
      <c r="DU112" s="231"/>
      <c r="DV112" s="231"/>
      <c r="DW112" s="231"/>
      <c r="DX112" s="231"/>
      <c r="DY112" s="231"/>
      <c r="DZ112" s="231"/>
      <c r="EA112" s="231"/>
      <c r="EB112" s="231"/>
      <c r="EC112" s="231"/>
      <c r="ED112" s="231"/>
      <c r="EE112" s="231"/>
      <c r="EF112" s="231"/>
      <c r="EG112" s="231"/>
      <c r="EH112" s="231"/>
      <c r="EI112" s="231"/>
      <c r="EJ112" s="231"/>
      <c r="EK112" s="231"/>
      <c r="EL112" s="231"/>
      <c r="EM112" s="231"/>
      <c r="EN112" s="231"/>
      <c r="EO112" s="231"/>
      <c r="EP112" s="231"/>
      <c r="EQ112" s="231"/>
      <c r="ER112" s="231"/>
      <c r="ES112" s="231"/>
      <c r="ET112" s="231"/>
      <c r="EU112" s="231"/>
      <c r="EV112" s="231"/>
      <c r="EW112" s="231"/>
      <c r="EX112" s="231"/>
      <c r="EY112" s="231"/>
      <c r="EZ112" s="231"/>
      <c r="FA112" s="231"/>
      <c r="FB112" s="231"/>
      <c r="FC112" s="231"/>
      <c r="FD112" s="231"/>
      <c r="FE112" s="231"/>
      <c r="FF112" s="231"/>
      <c r="FG112" s="231"/>
      <c r="FH112" s="231"/>
      <c r="FI112" s="231"/>
      <c r="FJ112" s="231"/>
      <c r="FK112" s="231"/>
      <c r="FL112" s="231"/>
      <c r="FM112" s="231"/>
      <c r="FN112" s="231"/>
      <c r="FO112" s="231"/>
      <c r="FP112" s="231"/>
      <c r="FQ112" s="231"/>
      <c r="FR112" s="231"/>
      <c r="FS112" s="231"/>
      <c r="FT112" s="231"/>
      <c r="FU112" s="231"/>
      <c r="FV112" s="231"/>
      <c r="FW112" s="231"/>
      <c r="FX112" s="231"/>
      <c r="FY112" s="231"/>
      <c r="FZ112" s="231"/>
      <c r="GA112" s="231"/>
      <c r="GB112" s="231"/>
      <c r="GC112" s="231"/>
      <c r="GD112" s="231"/>
      <c r="GE112" s="231"/>
      <c r="GF112" s="231"/>
      <c r="GG112" s="231"/>
      <c r="GH112" s="231"/>
      <c r="GI112" s="231"/>
      <c r="GJ112" s="231"/>
      <c r="GK112" s="231"/>
      <c r="GL112" s="231"/>
      <c r="GM112" s="231"/>
      <c r="GN112" s="231"/>
      <c r="GO112" s="231"/>
      <c r="GP112" s="231"/>
      <c r="GQ112" s="231"/>
      <c r="GR112" s="231"/>
      <c r="GS112" s="231"/>
      <c r="GT112" s="231"/>
      <c r="GU112" s="231"/>
      <c r="GV112" s="231"/>
      <c r="GW112" s="231"/>
      <c r="GX112" s="231"/>
      <c r="GY112" s="231"/>
      <c r="GZ112" s="231"/>
      <c r="HA112" s="231"/>
      <c r="HB112" s="231"/>
      <c r="HC112" s="231"/>
      <c r="HD112" s="231"/>
      <c r="HE112" s="231"/>
      <c r="HF112" s="231"/>
      <c r="HG112" s="231"/>
      <c r="HH112" s="231"/>
      <c r="HI112" s="231"/>
      <c r="HJ112" s="231"/>
      <c r="HK112" s="231"/>
      <c r="HL112" s="231"/>
      <c r="HM112" s="231"/>
      <c r="HN112" s="231"/>
      <c r="HO112" s="231"/>
      <c r="HP112" s="231"/>
      <c r="HQ112" s="231"/>
      <c r="HR112" s="231"/>
      <c r="HS112" s="231"/>
      <c r="HT112" s="231"/>
      <c r="HU112" s="231"/>
      <c r="HV112" s="231"/>
      <c r="HW112" s="231"/>
      <c r="HX112" s="231"/>
      <c r="HY112" s="231"/>
      <c r="HZ112" s="231"/>
      <c r="IA112" s="231"/>
      <c r="IB112" s="231"/>
      <c r="IC112" s="231"/>
      <c r="ID112" s="231"/>
      <c r="IE112" s="231"/>
      <c r="IF112" s="231"/>
      <c r="IG112" s="231"/>
      <c r="IH112" s="231"/>
      <c r="II112" s="231"/>
      <c r="IJ112" s="231"/>
      <c r="IK112" s="231"/>
      <c r="IL112" s="231"/>
      <c r="IM112" s="231"/>
      <c r="IN112" s="231"/>
      <c r="IO112" s="231"/>
      <c r="IP112" s="231"/>
      <c r="IQ112" s="231"/>
      <c r="IR112" s="231"/>
      <c r="IS112" s="231"/>
      <c r="IT112" s="231"/>
      <c r="IU112" s="231"/>
      <c r="IV112" s="231"/>
      <c r="IW112" s="231"/>
      <c r="IX112" s="231"/>
      <c r="IY112" s="231"/>
      <c r="IZ112" s="231"/>
      <c r="JA112" s="231"/>
      <c r="JB112" s="231"/>
      <c r="JC112" s="231"/>
      <c r="JD112" s="231"/>
      <c r="JE112" s="231"/>
      <c r="JF112" s="231"/>
      <c r="JG112" s="231"/>
      <c r="JH112" s="231"/>
      <c r="JI112" s="231"/>
      <c r="JJ112" s="231"/>
      <c r="JK112" s="231"/>
      <c r="JL112" s="231"/>
      <c r="JM112" s="231"/>
      <c r="JN112" s="231"/>
      <c r="JO112" s="231"/>
      <c r="JP112" s="231"/>
      <c r="JQ112" s="231"/>
      <c r="JR112" s="231"/>
      <c r="JS112" s="231"/>
      <c r="JT112" s="231"/>
      <c r="JU112" s="231"/>
      <c r="JV112" s="231"/>
      <c r="JW112" s="231"/>
      <c r="JX112" s="231"/>
      <c r="JY112" s="231"/>
      <c r="JZ112" s="231"/>
      <c r="KA112" s="231"/>
      <c r="KB112" s="231"/>
      <c r="KC112" s="231"/>
      <c r="KD112" s="231"/>
      <c r="KE112" s="231"/>
      <c r="KF112" s="231"/>
      <c r="KG112" s="231"/>
      <c r="KH112" s="231"/>
      <c r="KI112" s="231"/>
      <c r="KJ112" s="231"/>
      <c r="KK112" s="231"/>
      <c r="KL112" s="231"/>
      <c r="KM112" s="231"/>
      <c r="KN112" s="231"/>
      <c r="KO112" s="231"/>
      <c r="KP112" s="231"/>
      <c r="KQ112" s="231"/>
      <c r="KR112" s="231"/>
      <c r="KS112" s="231"/>
      <c r="KT112" s="231"/>
      <c r="KU112" s="231"/>
      <c r="KV112" s="231"/>
      <c r="KW112" s="231"/>
      <c r="KX112" s="231"/>
      <c r="KY112" s="231"/>
      <c r="KZ112" s="231"/>
      <c r="LA112" s="231"/>
      <c r="LB112" s="231"/>
      <c r="LC112" s="231"/>
      <c r="LD112" s="231"/>
      <c r="LE112" s="231"/>
      <c r="LF112" s="231"/>
      <c r="LG112" s="231"/>
      <c r="LH112" s="231"/>
      <c r="LI112" s="231"/>
      <c r="LJ112" s="231"/>
      <c r="LK112" s="231"/>
      <c r="LL112" s="231"/>
      <c r="LM112" s="231"/>
      <c r="LN112" s="231"/>
      <c r="LO112" s="231"/>
      <c r="LP112" s="231"/>
      <c r="LQ112" s="231"/>
      <c r="LR112" s="231"/>
      <c r="LS112" s="231"/>
      <c r="LT112" s="231"/>
      <c r="LU112" s="231"/>
      <c r="LV112" s="231"/>
      <c r="LW112" s="231"/>
      <c r="LX112" s="231"/>
      <c r="LY112" s="231"/>
      <c r="LZ112" s="231"/>
      <c r="MA112" s="231"/>
      <c r="MB112" s="231"/>
      <c r="MC112" s="231"/>
      <c r="MD112" s="231"/>
      <c r="ME112" s="231"/>
      <c r="MF112" s="231"/>
      <c r="MG112" s="231"/>
      <c r="MH112" s="231"/>
      <c r="MI112" s="231"/>
      <c r="MJ112" s="231"/>
      <c r="MK112" s="231"/>
      <c r="ML112" s="231"/>
      <c r="MM112" s="231"/>
      <c r="MN112" s="231"/>
      <c r="MO112" s="231"/>
      <c r="MP112" s="231"/>
      <c r="MQ112" s="231"/>
      <c r="MR112" s="231"/>
      <c r="MS112" s="231"/>
      <c r="MT112" s="231"/>
      <c r="MU112" s="231"/>
      <c r="MV112" s="231"/>
      <c r="MW112" s="231"/>
      <c r="MX112" s="231"/>
      <c r="MY112" s="231"/>
      <c r="MZ112" s="231"/>
      <c r="NA112" s="231"/>
      <c r="NB112" s="231"/>
      <c r="NC112" s="231"/>
      <c r="ND112" s="231"/>
      <c r="NE112" s="231"/>
      <c r="NF112" s="231"/>
      <c r="NG112" s="231"/>
      <c r="NH112" s="231"/>
      <c r="NI112" s="231"/>
      <c r="NJ112" s="231"/>
      <c r="NK112" s="231"/>
      <c r="NL112" s="231"/>
      <c r="NM112" s="231"/>
      <c r="NN112" s="231"/>
      <c r="NO112" s="231"/>
      <c r="NP112" s="231"/>
      <c r="NQ112" s="231"/>
      <c r="NR112" s="231"/>
      <c r="NS112" s="231"/>
      <c r="NT112" s="231"/>
      <c r="NU112" s="231"/>
      <c r="NV112" s="231"/>
      <c r="NW112" s="231"/>
      <c r="NX112" s="231"/>
      <c r="NY112" s="231"/>
      <c r="NZ112" s="231"/>
      <c r="OA112" s="231"/>
      <c r="OB112" s="231"/>
      <c r="OC112" s="231"/>
      <c r="OD112" s="231"/>
      <c r="OE112" s="231"/>
      <c r="OF112" s="231"/>
      <c r="OG112" s="231"/>
      <c r="OH112" s="231"/>
      <c r="OI112" s="231"/>
      <c r="OJ112" s="231"/>
      <c r="OK112" s="231"/>
      <c r="OL112" s="231"/>
      <c r="OM112" s="231"/>
      <c r="ON112" s="231"/>
      <c r="OO112" s="231"/>
      <c r="OP112" s="231"/>
      <c r="OQ112" s="231"/>
      <c r="OR112" s="231"/>
      <c r="OS112" s="231"/>
      <c r="OT112" s="231"/>
      <c r="OU112" s="231"/>
      <c r="OV112" s="231"/>
      <c r="OW112" s="231"/>
      <c r="OX112" s="231"/>
      <c r="OY112" s="231"/>
      <c r="OZ112" s="231"/>
      <c r="PA112" s="231"/>
      <c r="PB112" s="231"/>
      <c r="PC112" s="231"/>
      <c r="PD112" s="231"/>
      <c r="PE112" s="231"/>
      <c r="PF112" s="231"/>
      <c r="PG112" s="231"/>
      <c r="PH112" s="231"/>
      <c r="PI112" s="231"/>
      <c r="PJ112" s="231"/>
      <c r="PK112" s="231"/>
      <c r="PL112" s="231"/>
      <c r="PM112" s="231"/>
      <c r="PN112" s="231"/>
      <c r="PO112" s="231"/>
      <c r="PP112" s="231"/>
      <c r="PQ112" s="231"/>
      <c r="PR112" s="231"/>
      <c r="PS112" s="231"/>
      <c r="PT112" s="231"/>
      <c r="PU112" s="231"/>
      <c r="PV112" s="231"/>
      <c r="PW112" s="231"/>
      <c r="PX112" s="231"/>
      <c r="PY112" s="231"/>
      <c r="PZ112" s="231"/>
      <c r="QA112" s="231"/>
      <c r="QB112" s="231"/>
      <c r="QC112" s="231"/>
      <c r="QD112" s="231"/>
      <c r="QE112" s="231"/>
      <c r="QF112" s="231"/>
      <c r="QG112" s="231"/>
      <c r="QH112" s="231"/>
      <c r="QI112" s="231"/>
      <c r="QJ112" s="231"/>
      <c r="QK112" s="231"/>
      <c r="QL112" s="231"/>
      <c r="QM112" s="231"/>
      <c r="QN112" s="231"/>
      <c r="QO112" s="231"/>
      <c r="QP112" s="231"/>
      <c r="QQ112" s="231"/>
      <c r="QR112" s="231"/>
      <c r="QS112" s="231"/>
      <c r="QT112" s="231"/>
      <c r="QU112" s="231"/>
      <c r="QV112" s="231"/>
      <c r="QW112" s="231"/>
      <c r="QX112" s="231"/>
      <c r="QY112" s="231"/>
      <c r="QZ112" s="231"/>
      <c r="RA112" s="231"/>
      <c r="RB112" s="231"/>
      <c r="RC112" s="231"/>
      <c r="RD112" s="231"/>
      <c r="RE112" s="231"/>
      <c r="RF112" s="231"/>
      <c r="RG112" s="231"/>
      <c r="RH112" s="231"/>
      <c r="RI112" s="231"/>
      <c r="RJ112" s="231"/>
      <c r="RK112" s="231"/>
      <c r="RL112" s="231"/>
      <c r="RM112" s="231"/>
      <c r="RN112" s="231"/>
      <c r="RO112" s="231"/>
      <c r="RP112" s="231"/>
      <c r="RQ112" s="231"/>
      <c r="RR112" s="231"/>
      <c r="RS112" s="231"/>
      <c r="RT112" s="231"/>
      <c r="RU112" s="231"/>
      <c r="RV112" s="231"/>
      <c r="RW112" s="231"/>
      <c r="RX112" s="231"/>
      <c r="RY112" s="231"/>
      <c r="RZ112" s="231"/>
      <c r="SA112" s="231"/>
      <c r="SB112" s="231"/>
      <c r="SC112" s="231"/>
      <c r="SD112" s="231"/>
      <c r="SE112" s="231"/>
      <c r="SF112" s="231"/>
      <c r="SG112" s="231"/>
      <c r="SH112" s="231"/>
      <c r="SI112" s="231"/>
      <c r="SJ112" s="231"/>
      <c r="SK112" s="231"/>
      <c r="SL112" s="231"/>
      <c r="SM112" s="231"/>
      <c r="SN112" s="231"/>
      <c r="SO112" s="231"/>
      <c r="SP112" s="231"/>
      <c r="SQ112" s="231"/>
      <c r="SR112" s="231"/>
      <c r="SS112" s="231"/>
      <c r="ST112" s="231"/>
      <c r="SU112" s="231"/>
      <c r="SV112" s="231"/>
      <c r="SW112" s="231"/>
      <c r="SX112" s="231"/>
      <c r="SY112" s="231"/>
      <c r="SZ112" s="231"/>
      <c r="TA112" s="231"/>
      <c r="TB112" s="231"/>
      <c r="TC112" s="231"/>
      <c r="TD112" s="231"/>
      <c r="TE112" s="231"/>
      <c r="TF112" s="231"/>
      <c r="TG112" s="231"/>
      <c r="TH112" s="231"/>
      <c r="TI112" s="231"/>
      <c r="TJ112" s="231"/>
      <c r="TK112" s="231"/>
      <c r="TL112" s="231"/>
      <c r="TM112" s="231"/>
      <c r="TN112" s="231"/>
      <c r="TO112" s="231"/>
      <c r="TP112" s="231"/>
      <c r="TQ112" s="231"/>
      <c r="TR112" s="231"/>
      <c r="TS112" s="231"/>
      <c r="TT112" s="231"/>
      <c r="TU112" s="231"/>
      <c r="TV112" s="231"/>
      <c r="TW112" s="231"/>
      <c r="TX112" s="231"/>
      <c r="TY112" s="231"/>
      <c r="TZ112" s="231"/>
      <c r="UA112" s="231"/>
      <c r="UB112" s="231"/>
      <c r="UC112" s="231"/>
      <c r="UD112" s="231"/>
      <c r="UE112" s="231"/>
      <c r="UF112" s="231"/>
      <c r="UG112" s="231"/>
      <c r="UH112" s="231"/>
      <c r="UI112" s="231"/>
      <c r="UJ112" s="231"/>
      <c r="UK112" s="231"/>
      <c r="UL112" s="231"/>
      <c r="UM112" s="231"/>
      <c r="UN112" s="231"/>
      <c r="UO112" s="231"/>
      <c r="UP112" s="231"/>
      <c r="UQ112" s="231"/>
      <c r="UR112" s="231"/>
      <c r="US112" s="231"/>
      <c r="UT112" s="231"/>
      <c r="UU112" s="231"/>
      <c r="UV112" s="231"/>
      <c r="UW112" s="231"/>
      <c r="UX112" s="231"/>
      <c r="UY112" s="231"/>
      <c r="UZ112" s="231"/>
      <c r="VA112" s="231"/>
      <c r="VB112" s="231"/>
      <c r="VC112" s="231"/>
      <c r="VD112" s="231"/>
      <c r="VE112" s="231"/>
      <c r="VF112" s="231"/>
      <c r="VG112" s="231"/>
      <c r="VH112" s="231"/>
      <c r="VI112" s="231"/>
      <c r="VJ112" s="231"/>
      <c r="VK112" s="231"/>
      <c r="VL112" s="231"/>
      <c r="VM112" s="231"/>
      <c r="VN112" s="231"/>
      <c r="VO112" s="231"/>
      <c r="VP112" s="231"/>
      <c r="VQ112" s="231"/>
      <c r="VR112" s="231"/>
      <c r="VS112" s="231"/>
      <c r="VT112" s="231"/>
      <c r="VU112" s="231"/>
      <c r="VV112" s="231"/>
      <c r="VW112" s="231"/>
      <c r="VX112" s="231"/>
      <c r="VY112" s="231"/>
      <c r="VZ112" s="231"/>
      <c r="WA112" s="231"/>
      <c r="WB112" s="231"/>
      <c r="WC112" s="231"/>
      <c r="WD112" s="231"/>
      <c r="WE112" s="231"/>
      <c r="WF112" s="231"/>
      <c r="WG112" s="231"/>
      <c r="WH112" s="231"/>
      <c r="WI112" s="231"/>
      <c r="WJ112" s="231"/>
      <c r="WK112" s="231"/>
      <c r="WL112" s="231"/>
      <c r="WM112" s="231"/>
      <c r="WN112" s="231"/>
      <c r="WO112" s="231"/>
      <c r="WP112" s="231"/>
      <c r="WQ112" s="231"/>
      <c r="WR112" s="231"/>
      <c r="WS112" s="231"/>
      <c r="WT112" s="231"/>
      <c r="WU112" s="231"/>
      <c r="WV112" s="231"/>
      <c r="WW112" s="231"/>
      <c r="WX112" s="231"/>
      <c r="WY112" s="231"/>
      <c r="WZ112" s="231"/>
      <c r="XA112" s="231"/>
      <c r="XB112" s="231"/>
      <c r="XC112" s="231"/>
      <c r="XD112" s="231"/>
      <c r="XE112" s="231"/>
      <c r="XF112" s="231"/>
      <c r="XG112" s="231"/>
      <c r="XH112" s="231"/>
      <c r="XI112" s="231"/>
      <c r="XJ112" s="231"/>
      <c r="XK112" s="231"/>
      <c r="XL112" s="231"/>
      <c r="XM112" s="231"/>
      <c r="XN112" s="231"/>
      <c r="XO112" s="231"/>
      <c r="XP112" s="231"/>
      <c r="XQ112" s="231"/>
      <c r="XR112" s="231"/>
      <c r="XS112" s="231"/>
      <c r="XT112" s="231"/>
      <c r="XU112" s="231"/>
      <c r="XV112" s="231"/>
      <c r="XW112" s="231"/>
      <c r="XX112" s="231"/>
      <c r="XY112" s="231"/>
      <c r="XZ112" s="231"/>
      <c r="YA112" s="231"/>
      <c r="YB112" s="231"/>
      <c r="YC112" s="231"/>
      <c r="YD112" s="231"/>
      <c r="YE112" s="231"/>
      <c r="YF112" s="231"/>
      <c r="YG112" s="231"/>
      <c r="YH112" s="231"/>
      <c r="YI112" s="231"/>
      <c r="YJ112" s="231"/>
      <c r="YK112" s="231"/>
      <c r="YL112" s="231"/>
      <c r="YM112" s="231"/>
      <c r="YN112" s="231"/>
      <c r="YO112" s="231"/>
      <c r="YP112" s="231"/>
      <c r="YQ112" s="231"/>
      <c r="YR112" s="231"/>
      <c r="YS112" s="231"/>
      <c r="YT112" s="231"/>
      <c r="YU112" s="231"/>
      <c r="YV112" s="231"/>
      <c r="YW112" s="231"/>
      <c r="YX112" s="231"/>
      <c r="YY112" s="231"/>
      <c r="YZ112" s="231"/>
      <c r="ZA112" s="231"/>
      <c r="ZB112" s="231"/>
      <c r="ZC112" s="231"/>
      <c r="ZD112" s="231"/>
      <c r="ZE112" s="231"/>
      <c r="ZF112" s="231"/>
      <c r="ZG112" s="231"/>
      <c r="ZH112" s="231"/>
      <c r="ZI112" s="231"/>
      <c r="ZJ112" s="231"/>
      <c r="ZK112" s="231"/>
      <c r="ZL112" s="231"/>
      <c r="ZM112" s="231"/>
      <c r="ZN112" s="231"/>
      <c r="ZO112" s="231"/>
      <c r="ZP112" s="231"/>
      <c r="ZQ112" s="231"/>
      <c r="ZR112" s="231"/>
      <c r="ZS112" s="231"/>
      <c r="ZT112" s="231"/>
      <c r="ZU112" s="231"/>
      <c r="ZV112" s="231"/>
      <c r="ZW112" s="231"/>
      <c r="ZX112" s="231"/>
      <c r="ZY112" s="231"/>
      <c r="ZZ112" s="231"/>
      <c r="AAA112" s="231"/>
      <c r="AAB112" s="231"/>
      <c r="AAC112" s="231"/>
      <c r="AAD112" s="231"/>
      <c r="AAE112" s="231"/>
      <c r="AAF112" s="231"/>
      <c r="AAG112" s="231"/>
      <c r="AAH112" s="231"/>
      <c r="AAI112" s="231"/>
      <c r="AAJ112" s="231"/>
      <c r="AAK112" s="231"/>
      <c r="AAL112" s="231"/>
      <c r="AAM112" s="231"/>
      <c r="AAN112" s="231"/>
      <c r="AAO112" s="231"/>
      <c r="AAP112" s="231"/>
      <c r="AAQ112" s="231"/>
      <c r="AAR112" s="231"/>
      <c r="AAS112" s="231"/>
      <c r="AAT112" s="231"/>
      <c r="AAU112" s="231"/>
      <c r="AAV112" s="231"/>
      <c r="AAW112" s="231"/>
      <c r="AAX112" s="231"/>
      <c r="AAY112" s="231"/>
      <c r="AAZ112" s="231"/>
      <c r="ABA112" s="231"/>
      <c r="ABB112" s="231"/>
      <c r="ABC112" s="231"/>
      <c r="ABD112" s="231"/>
      <c r="ABE112" s="231"/>
      <c r="ABF112" s="231"/>
      <c r="ABG112" s="231"/>
      <c r="ABH112" s="231"/>
      <c r="ABI112" s="231"/>
      <c r="ABJ112" s="231"/>
      <c r="ABK112" s="231"/>
      <c r="ABL112" s="231"/>
      <c r="ABM112" s="231"/>
      <c r="ABN112" s="231"/>
      <c r="ABO112" s="231"/>
      <c r="ABP112" s="231"/>
      <c r="ABQ112" s="231"/>
      <c r="ABR112" s="231"/>
      <c r="ABS112" s="231"/>
      <c r="ABT112" s="231"/>
      <c r="ABU112" s="231"/>
      <c r="ABV112" s="231"/>
      <c r="ABW112" s="231"/>
      <c r="ABX112" s="231"/>
      <c r="ABY112" s="231"/>
      <c r="ABZ112" s="231"/>
      <c r="ACA112" s="231"/>
      <c r="ACB112" s="231"/>
      <c r="ACC112" s="231"/>
      <c r="ACD112" s="231"/>
      <c r="ACE112" s="231"/>
      <c r="ACF112" s="231"/>
      <c r="ACG112" s="231"/>
      <c r="ACH112" s="231"/>
      <c r="ACI112" s="231"/>
      <c r="ACJ112" s="231"/>
      <c r="ACK112" s="231"/>
      <c r="ACL112" s="231"/>
      <c r="ACM112" s="231"/>
      <c r="ACN112" s="231"/>
      <c r="ACO112" s="231"/>
      <c r="ACP112" s="231"/>
      <c r="ACQ112" s="231"/>
      <c r="ACR112" s="231"/>
      <c r="ACS112" s="231"/>
      <c r="ACT112" s="231"/>
      <c r="ACU112" s="231"/>
      <c r="ACV112" s="231"/>
      <c r="ACW112" s="231"/>
      <c r="ACX112" s="231"/>
      <c r="ACY112" s="231"/>
      <c r="ACZ112" s="231"/>
      <c r="ADA112" s="231"/>
      <c r="ADB112" s="231"/>
      <c r="ADC112" s="231"/>
      <c r="ADD112" s="231"/>
      <c r="ADE112" s="231"/>
      <c r="ADF112" s="231"/>
      <c r="ADG112" s="231"/>
      <c r="ADH112" s="231"/>
      <c r="ADI112" s="231"/>
      <c r="ADJ112" s="231"/>
      <c r="ADK112" s="231"/>
      <c r="ADL112" s="231"/>
      <c r="ADM112" s="231"/>
      <c r="ADN112" s="231"/>
      <c r="ADO112" s="231"/>
      <c r="ADP112" s="231"/>
      <c r="ADQ112" s="231"/>
      <c r="ADR112" s="231"/>
      <c r="ADS112" s="231"/>
      <c r="ADT112" s="231"/>
      <c r="ADU112" s="231"/>
      <c r="ADV112" s="231"/>
      <c r="ADW112" s="231"/>
      <c r="ADX112" s="231"/>
      <c r="ADY112" s="231"/>
      <c r="ADZ112" s="231"/>
      <c r="AEA112" s="231"/>
      <c r="AEB112" s="231"/>
      <c r="AEC112" s="231"/>
      <c r="AED112" s="231"/>
      <c r="AEE112" s="231"/>
      <c r="AEF112" s="231"/>
      <c r="AEG112" s="231"/>
      <c r="AEH112" s="231"/>
      <c r="AEI112" s="231"/>
      <c r="AEJ112" s="231"/>
      <c r="AEK112" s="231"/>
      <c r="AEL112" s="231"/>
      <c r="AEM112" s="231"/>
      <c r="AEN112" s="231"/>
      <c r="AEO112" s="231"/>
      <c r="AEP112" s="231"/>
      <c r="AEQ112" s="231"/>
      <c r="AER112" s="231"/>
      <c r="AES112" s="231"/>
      <c r="AET112" s="231"/>
      <c r="AEU112" s="231"/>
      <c r="AEV112" s="231"/>
      <c r="AEW112" s="231"/>
      <c r="AEX112" s="231"/>
      <c r="AEY112" s="231"/>
      <c r="AEZ112" s="231"/>
      <c r="AFA112" s="231"/>
      <c r="AFB112" s="231"/>
      <c r="AFC112" s="231"/>
      <c r="AFD112" s="231"/>
      <c r="AFE112" s="231"/>
      <c r="AFF112" s="231"/>
      <c r="AFG112" s="231"/>
      <c r="AFH112" s="231"/>
      <c r="AFI112" s="231"/>
      <c r="AFJ112" s="231"/>
      <c r="AFK112" s="231"/>
      <c r="AFL112" s="231"/>
      <c r="AFM112" s="231"/>
      <c r="AFN112" s="231"/>
      <c r="AFO112" s="231"/>
      <c r="AFP112" s="231"/>
      <c r="AFQ112" s="231"/>
      <c r="AFR112" s="231"/>
      <c r="AFS112" s="231"/>
      <c r="AFT112" s="231"/>
      <c r="AFU112" s="231"/>
      <c r="AFV112" s="231"/>
      <c r="AFW112" s="231"/>
      <c r="AFX112" s="231"/>
      <c r="AFY112" s="231"/>
      <c r="AFZ112" s="231"/>
      <c r="AGA112" s="231"/>
      <c r="AGB112" s="231"/>
      <c r="AGC112" s="231"/>
      <c r="AGD112" s="231"/>
      <c r="AGE112" s="231"/>
      <c r="AGF112" s="231"/>
      <c r="AGG112" s="231"/>
      <c r="AGH112" s="231"/>
      <c r="AGI112" s="231"/>
      <c r="AGJ112" s="231"/>
      <c r="AGK112" s="231"/>
      <c r="AGL112" s="231"/>
      <c r="AGM112" s="231"/>
      <c r="AGN112" s="231"/>
      <c r="AGO112" s="231"/>
      <c r="AGP112" s="231"/>
      <c r="AGQ112" s="231"/>
      <c r="AGR112" s="231"/>
      <c r="AGS112" s="231"/>
      <c r="AGT112" s="231"/>
      <c r="AGU112" s="231"/>
      <c r="AGV112" s="231"/>
      <c r="AGW112" s="231"/>
      <c r="AGX112" s="231"/>
      <c r="AGY112" s="231"/>
      <c r="AGZ112" s="231"/>
      <c r="AHA112" s="231"/>
      <c r="AHB112" s="231"/>
      <c r="AHC112" s="231"/>
      <c r="AHD112" s="231"/>
      <c r="AHE112" s="231"/>
      <c r="AHF112" s="231"/>
      <c r="AHG112" s="231"/>
      <c r="AHH112" s="231"/>
      <c r="AHI112" s="231"/>
      <c r="AHJ112" s="231"/>
      <c r="AHK112" s="231"/>
      <c r="AHL112" s="231"/>
      <c r="AHM112" s="231"/>
      <c r="AHN112" s="231"/>
      <c r="AHO112" s="231"/>
      <c r="AHP112" s="231"/>
      <c r="AHQ112" s="231"/>
      <c r="AHR112" s="231"/>
      <c r="AHS112" s="231"/>
      <c r="AHT112" s="231"/>
      <c r="AHU112" s="231"/>
      <c r="AHV112" s="231"/>
      <c r="AHW112" s="231"/>
      <c r="AHX112" s="231"/>
      <c r="AHY112" s="231"/>
      <c r="AHZ112" s="231"/>
      <c r="AIA112" s="231"/>
      <c r="AIB112" s="231"/>
      <c r="AIC112" s="231"/>
      <c r="AID112" s="231"/>
      <c r="AIE112" s="231"/>
      <c r="AIF112" s="231"/>
      <c r="AIG112" s="231"/>
      <c r="AIH112" s="231"/>
      <c r="AII112" s="231"/>
      <c r="AIJ112" s="231"/>
      <c r="AIK112" s="231"/>
      <c r="AIL112" s="231"/>
      <c r="AIM112" s="231"/>
      <c r="AIN112" s="231"/>
      <c r="AIO112" s="231"/>
      <c r="AIP112" s="231"/>
      <c r="AIQ112" s="231"/>
      <c r="AIR112" s="231"/>
      <c r="AIS112" s="231"/>
      <c r="AIT112" s="231"/>
      <c r="AIU112" s="231"/>
      <c r="AIV112" s="231"/>
      <c r="AIW112" s="231"/>
      <c r="AIX112" s="231"/>
      <c r="AIY112" s="231"/>
      <c r="AIZ112" s="231"/>
      <c r="AJA112" s="231"/>
      <c r="AJB112" s="231"/>
      <c r="AJC112" s="231"/>
      <c r="AJD112" s="231"/>
      <c r="AJE112" s="231"/>
      <c r="AJF112" s="231"/>
      <c r="AJG112" s="231"/>
      <c r="AJH112" s="231"/>
      <c r="AJI112" s="231"/>
      <c r="AJJ112" s="231"/>
      <c r="AJK112" s="231"/>
      <c r="AJL112" s="231"/>
      <c r="AJM112" s="231"/>
      <c r="AJN112" s="231"/>
      <c r="AJO112" s="231"/>
      <c r="AJP112" s="231"/>
      <c r="AJQ112" s="231"/>
      <c r="AJR112" s="231"/>
      <c r="AJS112" s="231"/>
      <c r="AJT112" s="231"/>
      <c r="AJU112" s="231"/>
      <c r="AJV112" s="231"/>
      <c r="AJW112" s="231"/>
      <c r="AJX112" s="231"/>
      <c r="AJY112" s="231"/>
      <c r="AJZ112" s="231"/>
      <c r="AKA112" s="231"/>
      <c r="AKB112" s="231"/>
      <c r="AKC112" s="231"/>
      <c r="AKD112" s="231"/>
      <c r="AKE112" s="231"/>
      <c r="AKF112" s="231"/>
      <c r="AKG112" s="231"/>
      <c r="AKH112" s="231"/>
      <c r="AKI112" s="231"/>
      <c r="AKJ112" s="231"/>
      <c r="AKK112" s="231"/>
      <c r="AKL112" s="231"/>
      <c r="AKM112" s="231"/>
      <c r="AKN112" s="231"/>
      <c r="AKO112" s="231"/>
      <c r="AKP112" s="231"/>
      <c r="AKQ112" s="231"/>
      <c r="AKR112" s="231"/>
      <c r="AKS112" s="231"/>
      <c r="AKT112" s="231"/>
      <c r="AKU112" s="231"/>
      <c r="AKV112" s="231"/>
      <c r="AKW112" s="231"/>
      <c r="AKX112" s="231"/>
      <c r="AKY112" s="231"/>
      <c r="AKZ112" s="231"/>
      <c r="ALA112" s="231"/>
      <c r="ALB112" s="231"/>
      <c r="ALC112" s="231"/>
      <c r="ALD112" s="231"/>
      <c r="ALE112" s="231"/>
      <c r="ALF112" s="231"/>
      <c r="ALG112" s="231"/>
      <c r="ALH112" s="231"/>
      <c r="ALI112" s="231"/>
      <c r="ALJ112" s="231"/>
      <c r="ALK112" s="231"/>
      <c r="ALL112" s="231"/>
      <c r="ALM112" s="231"/>
      <c r="ALN112" s="231"/>
      <c r="ALO112" s="231"/>
      <c r="ALP112" s="231"/>
      <c r="ALQ112" s="231"/>
      <c r="ALR112" s="231"/>
      <c r="ALS112" s="231"/>
      <c r="ALT112" s="231"/>
      <c r="ALU112" s="231"/>
      <c r="ALV112" s="231"/>
      <c r="ALW112" s="231"/>
      <c r="ALX112" s="231"/>
      <c r="ALY112" s="231"/>
      <c r="ALZ112" s="231"/>
      <c r="AMA112" s="231"/>
      <c r="AMB112" s="231"/>
      <c r="AMC112" s="231"/>
      <c r="AMD112" s="231"/>
      <c r="AME112" s="231"/>
      <c r="AMF112" s="231"/>
      <c r="AMG112" s="231"/>
      <c r="AMH112" s="231"/>
    </row>
    <row r="113" spans="1:1022" s="230" customFormat="1" x14ac:dyDescent="0.25">
      <c r="A113" s="256"/>
      <c r="B113" s="257"/>
      <c r="C113" s="257"/>
      <c r="D113" s="231"/>
      <c r="E113" s="258"/>
      <c r="F113" s="259"/>
      <c r="G113" s="231"/>
      <c r="H113" s="231"/>
      <c r="I113" s="231"/>
      <c r="J113" s="259"/>
      <c r="K113" s="259"/>
      <c r="L113" s="231"/>
      <c r="M113" s="231"/>
      <c r="N113" s="259"/>
      <c r="O113" s="231"/>
      <c r="P113" s="231"/>
      <c r="Q113" s="231"/>
      <c r="R113" s="231"/>
      <c r="S113" s="260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319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319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1"/>
      <c r="BI113" s="231"/>
      <c r="BJ113" s="231"/>
      <c r="BK113" s="231"/>
      <c r="BL113" s="231"/>
      <c r="BM113" s="231"/>
      <c r="BN113" s="231"/>
      <c r="BO113" s="231"/>
      <c r="BP113" s="231"/>
      <c r="BQ113" s="231"/>
      <c r="BR113" s="231"/>
      <c r="BS113" s="231"/>
      <c r="BT113" s="231"/>
      <c r="BU113" s="231"/>
      <c r="BV113" s="231"/>
      <c r="BW113" s="231"/>
      <c r="BX113" s="231"/>
      <c r="BY113" s="231"/>
      <c r="BZ113" s="231"/>
      <c r="CA113" s="231"/>
      <c r="CB113" s="231"/>
      <c r="CC113" s="231"/>
      <c r="CD113" s="231"/>
      <c r="CE113" s="231"/>
      <c r="CF113" s="231"/>
      <c r="CG113" s="231"/>
      <c r="CH113" s="231"/>
      <c r="CI113" s="231"/>
      <c r="CJ113" s="231"/>
      <c r="CK113" s="231"/>
      <c r="CL113" s="231"/>
      <c r="CM113" s="231"/>
      <c r="CN113" s="231"/>
      <c r="CO113" s="231"/>
      <c r="CP113" s="231"/>
      <c r="CQ113" s="231"/>
      <c r="CR113" s="231"/>
      <c r="CS113" s="231"/>
      <c r="CT113" s="231"/>
      <c r="CU113" s="231"/>
      <c r="CV113" s="231"/>
      <c r="CW113" s="231"/>
      <c r="CX113" s="231"/>
      <c r="CY113" s="231"/>
      <c r="CZ113" s="231"/>
      <c r="DA113" s="231"/>
      <c r="DB113" s="231"/>
      <c r="DC113" s="231"/>
      <c r="DD113" s="231"/>
      <c r="DE113" s="231"/>
      <c r="DF113" s="231"/>
      <c r="DG113" s="231"/>
      <c r="DH113" s="231"/>
      <c r="DI113" s="231"/>
      <c r="DJ113" s="231"/>
      <c r="DK113" s="231"/>
      <c r="DL113" s="231"/>
      <c r="DM113" s="231"/>
      <c r="DN113" s="231"/>
      <c r="DO113" s="231"/>
      <c r="DP113" s="231"/>
      <c r="DQ113" s="231"/>
      <c r="DR113" s="231"/>
      <c r="DS113" s="231"/>
      <c r="DT113" s="231"/>
      <c r="DU113" s="231"/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31"/>
      <c r="EF113" s="231"/>
      <c r="EG113" s="231"/>
      <c r="EH113" s="231"/>
      <c r="EI113" s="231"/>
      <c r="EJ113" s="231"/>
      <c r="EK113" s="231"/>
      <c r="EL113" s="231"/>
      <c r="EM113" s="231"/>
      <c r="EN113" s="231"/>
      <c r="EO113" s="231"/>
      <c r="EP113" s="231"/>
      <c r="EQ113" s="231"/>
      <c r="ER113" s="231"/>
      <c r="ES113" s="231"/>
      <c r="ET113" s="231"/>
      <c r="EU113" s="231"/>
      <c r="EV113" s="231"/>
      <c r="EW113" s="231"/>
      <c r="EX113" s="231"/>
      <c r="EY113" s="231"/>
      <c r="EZ113" s="231"/>
      <c r="FA113" s="231"/>
      <c r="FB113" s="231"/>
      <c r="FC113" s="231"/>
      <c r="FD113" s="231"/>
      <c r="FE113" s="231"/>
      <c r="FF113" s="231"/>
      <c r="FG113" s="231"/>
      <c r="FH113" s="231"/>
      <c r="FI113" s="231"/>
      <c r="FJ113" s="231"/>
      <c r="FK113" s="231"/>
      <c r="FL113" s="231"/>
      <c r="FM113" s="231"/>
      <c r="FN113" s="231"/>
      <c r="FO113" s="231"/>
      <c r="FP113" s="231"/>
      <c r="FQ113" s="231"/>
      <c r="FR113" s="231"/>
      <c r="FS113" s="231"/>
      <c r="FT113" s="231"/>
      <c r="FU113" s="231"/>
      <c r="FV113" s="231"/>
      <c r="FW113" s="231"/>
      <c r="FX113" s="231"/>
      <c r="FY113" s="231"/>
      <c r="FZ113" s="231"/>
      <c r="GA113" s="231"/>
      <c r="GB113" s="231"/>
      <c r="GC113" s="231"/>
      <c r="GD113" s="231"/>
      <c r="GE113" s="231"/>
      <c r="GF113" s="231"/>
      <c r="GG113" s="231"/>
      <c r="GH113" s="231"/>
      <c r="GI113" s="231"/>
      <c r="GJ113" s="231"/>
      <c r="GK113" s="231"/>
      <c r="GL113" s="231"/>
      <c r="GM113" s="231"/>
      <c r="GN113" s="231"/>
      <c r="GO113" s="231"/>
      <c r="GP113" s="231"/>
      <c r="GQ113" s="231"/>
      <c r="GR113" s="231"/>
      <c r="GS113" s="231"/>
      <c r="GT113" s="231"/>
      <c r="GU113" s="231"/>
      <c r="GV113" s="231"/>
      <c r="GW113" s="231"/>
      <c r="GX113" s="231"/>
      <c r="GY113" s="231"/>
      <c r="GZ113" s="231"/>
      <c r="HA113" s="231"/>
      <c r="HB113" s="231"/>
      <c r="HC113" s="231"/>
      <c r="HD113" s="231"/>
      <c r="HE113" s="231"/>
      <c r="HF113" s="231"/>
      <c r="HG113" s="231"/>
      <c r="HH113" s="231"/>
      <c r="HI113" s="231"/>
      <c r="HJ113" s="231"/>
      <c r="HK113" s="231"/>
      <c r="HL113" s="231"/>
      <c r="HM113" s="231"/>
      <c r="HN113" s="231"/>
      <c r="HO113" s="231"/>
      <c r="HP113" s="231"/>
      <c r="HQ113" s="231"/>
      <c r="HR113" s="231"/>
      <c r="HS113" s="231"/>
      <c r="HT113" s="231"/>
      <c r="HU113" s="231"/>
      <c r="HV113" s="231"/>
      <c r="HW113" s="231"/>
      <c r="HX113" s="231"/>
      <c r="HY113" s="231"/>
      <c r="HZ113" s="231"/>
      <c r="IA113" s="231"/>
      <c r="IB113" s="231"/>
      <c r="IC113" s="231"/>
      <c r="ID113" s="231"/>
      <c r="IE113" s="231"/>
      <c r="IF113" s="231"/>
      <c r="IG113" s="231"/>
      <c r="IH113" s="231"/>
      <c r="II113" s="231"/>
      <c r="IJ113" s="231"/>
      <c r="IK113" s="231"/>
      <c r="IL113" s="231"/>
      <c r="IM113" s="231"/>
      <c r="IN113" s="231"/>
      <c r="IO113" s="231"/>
      <c r="IP113" s="231"/>
      <c r="IQ113" s="231"/>
      <c r="IR113" s="231"/>
      <c r="IS113" s="231"/>
      <c r="IT113" s="231"/>
      <c r="IU113" s="231"/>
      <c r="IV113" s="231"/>
      <c r="IW113" s="231"/>
      <c r="IX113" s="231"/>
      <c r="IY113" s="231"/>
      <c r="IZ113" s="231"/>
      <c r="JA113" s="231"/>
      <c r="JB113" s="231"/>
      <c r="JC113" s="231"/>
      <c r="JD113" s="231"/>
      <c r="JE113" s="231"/>
      <c r="JF113" s="231"/>
      <c r="JG113" s="231"/>
      <c r="JH113" s="231"/>
      <c r="JI113" s="231"/>
      <c r="JJ113" s="231"/>
      <c r="JK113" s="231"/>
      <c r="JL113" s="231"/>
      <c r="JM113" s="231"/>
      <c r="JN113" s="231"/>
      <c r="JO113" s="231"/>
      <c r="JP113" s="231"/>
      <c r="JQ113" s="231"/>
      <c r="JR113" s="231"/>
      <c r="JS113" s="231"/>
      <c r="JT113" s="231"/>
      <c r="JU113" s="231"/>
      <c r="JV113" s="231"/>
      <c r="JW113" s="231"/>
      <c r="JX113" s="231"/>
      <c r="JY113" s="231"/>
      <c r="JZ113" s="231"/>
      <c r="KA113" s="231"/>
      <c r="KB113" s="231"/>
      <c r="KC113" s="231"/>
      <c r="KD113" s="231"/>
      <c r="KE113" s="231"/>
      <c r="KF113" s="231"/>
      <c r="KG113" s="231"/>
      <c r="KH113" s="231"/>
      <c r="KI113" s="231"/>
      <c r="KJ113" s="231"/>
      <c r="KK113" s="231"/>
      <c r="KL113" s="231"/>
      <c r="KM113" s="231"/>
      <c r="KN113" s="231"/>
      <c r="KO113" s="231"/>
      <c r="KP113" s="231"/>
      <c r="KQ113" s="231"/>
      <c r="KR113" s="231"/>
      <c r="KS113" s="231"/>
      <c r="KT113" s="231"/>
      <c r="KU113" s="231"/>
      <c r="KV113" s="231"/>
      <c r="KW113" s="231"/>
      <c r="KX113" s="231"/>
      <c r="KY113" s="231"/>
      <c r="KZ113" s="231"/>
      <c r="LA113" s="231"/>
      <c r="LB113" s="231"/>
      <c r="LC113" s="231"/>
      <c r="LD113" s="231"/>
      <c r="LE113" s="231"/>
      <c r="LF113" s="231"/>
      <c r="LG113" s="231"/>
      <c r="LH113" s="231"/>
      <c r="LI113" s="231"/>
      <c r="LJ113" s="231"/>
      <c r="LK113" s="231"/>
      <c r="LL113" s="231"/>
      <c r="LM113" s="231"/>
      <c r="LN113" s="231"/>
      <c r="LO113" s="231"/>
      <c r="LP113" s="231"/>
      <c r="LQ113" s="231"/>
      <c r="LR113" s="231"/>
      <c r="LS113" s="231"/>
      <c r="LT113" s="231"/>
      <c r="LU113" s="231"/>
      <c r="LV113" s="231"/>
      <c r="LW113" s="231"/>
      <c r="LX113" s="231"/>
      <c r="LY113" s="231"/>
      <c r="LZ113" s="231"/>
      <c r="MA113" s="231"/>
      <c r="MB113" s="231"/>
      <c r="MC113" s="231"/>
      <c r="MD113" s="231"/>
      <c r="ME113" s="231"/>
      <c r="MF113" s="231"/>
      <c r="MG113" s="231"/>
      <c r="MH113" s="231"/>
      <c r="MI113" s="231"/>
      <c r="MJ113" s="231"/>
      <c r="MK113" s="231"/>
      <c r="ML113" s="231"/>
      <c r="MM113" s="231"/>
      <c r="MN113" s="231"/>
      <c r="MO113" s="231"/>
      <c r="MP113" s="231"/>
      <c r="MQ113" s="231"/>
      <c r="MR113" s="231"/>
      <c r="MS113" s="231"/>
      <c r="MT113" s="231"/>
      <c r="MU113" s="231"/>
      <c r="MV113" s="231"/>
      <c r="MW113" s="231"/>
      <c r="MX113" s="231"/>
      <c r="MY113" s="231"/>
      <c r="MZ113" s="231"/>
      <c r="NA113" s="231"/>
      <c r="NB113" s="231"/>
      <c r="NC113" s="231"/>
      <c r="ND113" s="231"/>
      <c r="NE113" s="231"/>
      <c r="NF113" s="231"/>
      <c r="NG113" s="231"/>
      <c r="NH113" s="231"/>
      <c r="NI113" s="231"/>
      <c r="NJ113" s="231"/>
      <c r="NK113" s="231"/>
      <c r="NL113" s="231"/>
      <c r="NM113" s="231"/>
      <c r="NN113" s="231"/>
      <c r="NO113" s="231"/>
      <c r="NP113" s="231"/>
      <c r="NQ113" s="231"/>
      <c r="NR113" s="231"/>
      <c r="NS113" s="231"/>
      <c r="NT113" s="231"/>
      <c r="NU113" s="231"/>
      <c r="NV113" s="231"/>
      <c r="NW113" s="231"/>
      <c r="NX113" s="231"/>
      <c r="NY113" s="231"/>
      <c r="NZ113" s="231"/>
      <c r="OA113" s="231"/>
      <c r="OB113" s="231"/>
      <c r="OC113" s="231"/>
      <c r="OD113" s="231"/>
      <c r="OE113" s="231"/>
      <c r="OF113" s="231"/>
      <c r="OG113" s="231"/>
      <c r="OH113" s="231"/>
      <c r="OI113" s="231"/>
      <c r="OJ113" s="231"/>
      <c r="OK113" s="231"/>
      <c r="OL113" s="231"/>
      <c r="OM113" s="231"/>
      <c r="ON113" s="231"/>
      <c r="OO113" s="231"/>
      <c r="OP113" s="231"/>
      <c r="OQ113" s="231"/>
      <c r="OR113" s="231"/>
      <c r="OS113" s="231"/>
      <c r="OT113" s="231"/>
      <c r="OU113" s="231"/>
      <c r="OV113" s="231"/>
      <c r="OW113" s="231"/>
      <c r="OX113" s="231"/>
      <c r="OY113" s="231"/>
      <c r="OZ113" s="231"/>
      <c r="PA113" s="231"/>
      <c r="PB113" s="231"/>
      <c r="PC113" s="231"/>
      <c r="PD113" s="231"/>
      <c r="PE113" s="231"/>
      <c r="PF113" s="231"/>
      <c r="PG113" s="231"/>
      <c r="PH113" s="231"/>
      <c r="PI113" s="231"/>
      <c r="PJ113" s="231"/>
      <c r="PK113" s="231"/>
      <c r="PL113" s="231"/>
      <c r="PM113" s="231"/>
      <c r="PN113" s="231"/>
      <c r="PO113" s="231"/>
      <c r="PP113" s="231"/>
      <c r="PQ113" s="231"/>
      <c r="PR113" s="231"/>
      <c r="PS113" s="231"/>
      <c r="PT113" s="231"/>
      <c r="PU113" s="231"/>
      <c r="PV113" s="231"/>
      <c r="PW113" s="231"/>
      <c r="PX113" s="231"/>
      <c r="PY113" s="231"/>
      <c r="PZ113" s="231"/>
      <c r="QA113" s="231"/>
      <c r="QB113" s="231"/>
      <c r="QC113" s="231"/>
      <c r="QD113" s="231"/>
      <c r="QE113" s="231"/>
      <c r="QF113" s="231"/>
      <c r="QG113" s="231"/>
      <c r="QH113" s="231"/>
      <c r="QI113" s="231"/>
      <c r="QJ113" s="231"/>
      <c r="QK113" s="231"/>
      <c r="QL113" s="231"/>
      <c r="QM113" s="231"/>
      <c r="QN113" s="231"/>
      <c r="QO113" s="231"/>
      <c r="QP113" s="231"/>
      <c r="QQ113" s="231"/>
      <c r="QR113" s="231"/>
      <c r="QS113" s="231"/>
      <c r="QT113" s="231"/>
      <c r="QU113" s="231"/>
      <c r="QV113" s="231"/>
      <c r="QW113" s="231"/>
      <c r="QX113" s="231"/>
      <c r="QY113" s="231"/>
      <c r="QZ113" s="231"/>
      <c r="RA113" s="231"/>
      <c r="RB113" s="231"/>
      <c r="RC113" s="231"/>
      <c r="RD113" s="231"/>
      <c r="RE113" s="231"/>
      <c r="RF113" s="231"/>
      <c r="RG113" s="231"/>
      <c r="RH113" s="231"/>
      <c r="RI113" s="231"/>
      <c r="RJ113" s="231"/>
      <c r="RK113" s="231"/>
      <c r="RL113" s="231"/>
      <c r="RM113" s="231"/>
      <c r="RN113" s="231"/>
      <c r="RO113" s="231"/>
      <c r="RP113" s="231"/>
      <c r="RQ113" s="231"/>
      <c r="RR113" s="231"/>
      <c r="RS113" s="231"/>
      <c r="RT113" s="231"/>
      <c r="RU113" s="231"/>
      <c r="RV113" s="231"/>
      <c r="RW113" s="231"/>
      <c r="RX113" s="231"/>
      <c r="RY113" s="231"/>
      <c r="RZ113" s="231"/>
      <c r="SA113" s="231"/>
      <c r="SB113" s="231"/>
      <c r="SC113" s="231"/>
      <c r="SD113" s="231"/>
      <c r="SE113" s="231"/>
      <c r="SF113" s="231"/>
      <c r="SG113" s="231"/>
      <c r="SH113" s="231"/>
      <c r="SI113" s="231"/>
      <c r="SJ113" s="231"/>
      <c r="SK113" s="231"/>
      <c r="SL113" s="231"/>
      <c r="SM113" s="231"/>
      <c r="SN113" s="231"/>
      <c r="SO113" s="231"/>
      <c r="SP113" s="231"/>
      <c r="SQ113" s="231"/>
      <c r="SR113" s="231"/>
      <c r="SS113" s="231"/>
      <c r="ST113" s="231"/>
      <c r="SU113" s="231"/>
      <c r="SV113" s="231"/>
      <c r="SW113" s="231"/>
      <c r="SX113" s="231"/>
      <c r="SY113" s="231"/>
      <c r="SZ113" s="231"/>
      <c r="TA113" s="231"/>
      <c r="TB113" s="231"/>
      <c r="TC113" s="231"/>
      <c r="TD113" s="231"/>
      <c r="TE113" s="231"/>
      <c r="TF113" s="231"/>
      <c r="TG113" s="231"/>
      <c r="TH113" s="231"/>
      <c r="TI113" s="231"/>
      <c r="TJ113" s="231"/>
      <c r="TK113" s="231"/>
      <c r="TL113" s="231"/>
      <c r="TM113" s="231"/>
      <c r="TN113" s="231"/>
      <c r="TO113" s="231"/>
      <c r="TP113" s="231"/>
      <c r="TQ113" s="231"/>
      <c r="TR113" s="231"/>
      <c r="TS113" s="231"/>
      <c r="TT113" s="231"/>
      <c r="TU113" s="231"/>
      <c r="TV113" s="231"/>
      <c r="TW113" s="231"/>
      <c r="TX113" s="231"/>
      <c r="TY113" s="231"/>
      <c r="TZ113" s="231"/>
      <c r="UA113" s="231"/>
      <c r="UB113" s="231"/>
      <c r="UC113" s="231"/>
      <c r="UD113" s="231"/>
      <c r="UE113" s="231"/>
      <c r="UF113" s="231"/>
      <c r="UG113" s="231"/>
      <c r="UH113" s="231"/>
      <c r="UI113" s="231"/>
      <c r="UJ113" s="231"/>
      <c r="UK113" s="231"/>
      <c r="UL113" s="231"/>
      <c r="UM113" s="231"/>
      <c r="UN113" s="231"/>
      <c r="UO113" s="231"/>
      <c r="UP113" s="231"/>
      <c r="UQ113" s="231"/>
      <c r="UR113" s="231"/>
      <c r="US113" s="231"/>
      <c r="UT113" s="231"/>
      <c r="UU113" s="231"/>
      <c r="UV113" s="231"/>
      <c r="UW113" s="231"/>
      <c r="UX113" s="231"/>
      <c r="UY113" s="231"/>
      <c r="UZ113" s="231"/>
      <c r="VA113" s="231"/>
      <c r="VB113" s="231"/>
      <c r="VC113" s="231"/>
      <c r="VD113" s="231"/>
      <c r="VE113" s="231"/>
      <c r="VF113" s="231"/>
      <c r="VG113" s="231"/>
      <c r="VH113" s="231"/>
      <c r="VI113" s="231"/>
      <c r="VJ113" s="231"/>
      <c r="VK113" s="231"/>
      <c r="VL113" s="231"/>
      <c r="VM113" s="231"/>
      <c r="VN113" s="231"/>
      <c r="VO113" s="231"/>
      <c r="VP113" s="231"/>
      <c r="VQ113" s="231"/>
      <c r="VR113" s="231"/>
      <c r="VS113" s="231"/>
      <c r="VT113" s="231"/>
      <c r="VU113" s="231"/>
      <c r="VV113" s="231"/>
      <c r="VW113" s="231"/>
      <c r="VX113" s="231"/>
      <c r="VY113" s="231"/>
      <c r="VZ113" s="231"/>
      <c r="WA113" s="231"/>
      <c r="WB113" s="231"/>
      <c r="WC113" s="231"/>
      <c r="WD113" s="231"/>
      <c r="WE113" s="231"/>
      <c r="WF113" s="231"/>
      <c r="WG113" s="231"/>
      <c r="WH113" s="231"/>
      <c r="WI113" s="231"/>
      <c r="WJ113" s="231"/>
      <c r="WK113" s="231"/>
      <c r="WL113" s="231"/>
      <c r="WM113" s="231"/>
      <c r="WN113" s="231"/>
      <c r="WO113" s="231"/>
      <c r="WP113" s="231"/>
      <c r="WQ113" s="231"/>
      <c r="WR113" s="231"/>
      <c r="WS113" s="231"/>
      <c r="WT113" s="231"/>
      <c r="WU113" s="231"/>
      <c r="WV113" s="231"/>
      <c r="WW113" s="231"/>
      <c r="WX113" s="231"/>
      <c r="WY113" s="231"/>
      <c r="WZ113" s="231"/>
      <c r="XA113" s="231"/>
      <c r="XB113" s="231"/>
      <c r="XC113" s="231"/>
      <c r="XD113" s="231"/>
      <c r="XE113" s="231"/>
      <c r="XF113" s="231"/>
      <c r="XG113" s="231"/>
      <c r="XH113" s="231"/>
      <c r="XI113" s="231"/>
      <c r="XJ113" s="231"/>
      <c r="XK113" s="231"/>
      <c r="XL113" s="231"/>
      <c r="XM113" s="231"/>
      <c r="XN113" s="231"/>
      <c r="XO113" s="231"/>
      <c r="XP113" s="231"/>
      <c r="XQ113" s="231"/>
      <c r="XR113" s="231"/>
      <c r="XS113" s="231"/>
      <c r="XT113" s="231"/>
      <c r="XU113" s="231"/>
      <c r="XV113" s="231"/>
      <c r="XW113" s="231"/>
      <c r="XX113" s="231"/>
      <c r="XY113" s="231"/>
      <c r="XZ113" s="231"/>
      <c r="YA113" s="231"/>
      <c r="YB113" s="231"/>
      <c r="YC113" s="231"/>
      <c r="YD113" s="231"/>
      <c r="YE113" s="231"/>
      <c r="YF113" s="231"/>
      <c r="YG113" s="231"/>
      <c r="YH113" s="231"/>
      <c r="YI113" s="231"/>
      <c r="YJ113" s="231"/>
      <c r="YK113" s="231"/>
      <c r="YL113" s="231"/>
      <c r="YM113" s="231"/>
      <c r="YN113" s="231"/>
      <c r="YO113" s="231"/>
      <c r="YP113" s="231"/>
      <c r="YQ113" s="231"/>
      <c r="YR113" s="231"/>
      <c r="YS113" s="231"/>
      <c r="YT113" s="231"/>
      <c r="YU113" s="231"/>
      <c r="YV113" s="231"/>
      <c r="YW113" s="231"/>
      <c r="YX113" s="231"/>
      <c r="YY113" s="231"/>
      <c r="YZ113" s="231"/>
      <c r="ZA113" s="231"/>
      <c r="ZB113" s="231"/>
      <c r="ZC113" s="231"/>
      <c r="ZD113" s="231"/>
      <c r="ZE113" s="231"/>
      <c r="ZF113" s="231"/>
      <c r="ZG113" s="231"/>
      <c r="ZH113" s="231"/>
      <c r="ZI113" s="231"/>
      <c r="ZJ113" s="231"/>
      <c r="ZK113" s="231"/>
      <c r="ZL113" s="231"/>
      <c r="ZM113" s="231"/>
      <c r="ZN113" s="231"/>
      <c r="ZO113" s="231"/>
      <c r="ZP113" s="231"/>
      <c r="ZQ113" s="231"/>
      <c r="ZR113" s="231"/>
      <c r="ZS113" s="231"/>
      <c r="ZT113" s="231"/>
      <c r="ZU113" s="231"/>
      <c r="ZV113" s="231"/>
      <c r="ZW113" s="231"/>
      <c r="ZX113" s="231"/>
      <c r="ZY113" s="231"/>
      <c r="ZZ113" s="231"/>
      <c r="AAA113" s="231"/>
      <c r="AAB113" s="231"/>
      <c r="AAC113" s="231"/>
      <c r="AAD113" s="231"/>
      <c r="AAE113" s="231"/>
      <c r="AAF113" s="231"/>
      <c r="AAG113" s="231"/>
      <c r="AAH113" s="231"/>
      <c r="AAI113" s="231"/>
      <c r="AAJ113" s="231"/>
      <c r="AAK113" s="231"/>
      <c r="AAL113" s="231"/>
      <c r="AAM113" s="231"/>
      <c r="AAN113" s="231"/>
      <c r="AAO113" s="231"/>
      <c r="AAP113" s="231"/>
      <c r="AAQ113" s="231"/>
      <c r="AAR113" s="231"/>
      <c r="AAS113" s="231"/>
      <c r="AAT113" s="231"/>
      <c r="AAU113" s="231"/>
      <c r="AAV113" s="231"/>
      <c r="AAW113" s="231"/>
      <c r="AAX113" s="231"/>
      <c r="AAY113" s="231"/>
      <c r="AAZ113" s="231"/>
      <c r="ABA113" s="231"/>
      <c r="ABB113" s="231"/>
      <c r="ABC113" s="231"/>
      <c r="ABD113" s="231"/>
      <c r="ABE113" s="231"/>
      <c r="ABF113" s="231"/>
      <c r="ABG113" s="231"/>
      <c r="ABH113" s="231"/>
      <c r="ABI113" s="231"/>
      <c r="ABJ113" s="231"/>
      <c r="ABK113" s="231"/>
      <c r="ABL113" s="231"/>
      <c r="ABM113" s="231"/>
      <c r="ABN113" s="231"/>
      <c r="ABO113" s="231"/>
      <c r="ABP113" s="231"/>
      <c r="ABQ113" s="231"/>
      <c r="ABR113" s="231"/>
      <c r="ABS113" s="231"/>
      <c r="ABT113" s="231"/>
      <c r="ABU113" s="231"/>
      <c r="ABV113" s="231"/>
      <c r="ABW113" s="231"/>
      <c r="ABX113" s="231"/>
      <c r="ABY113" s="231"/>
      <c r="ABZ113" s="231"/>
      <c r="ACA113" s="231"/>
      <c r="ACB113" s="231"/>
      <c r="ACC113" s="231"/>
      <c r="ACD113" s="231"/>
      <c r="ACE113" s="231"/>
      <c r="ACF113" s="231"/>
      <c r="ACG113" s="231"/>
      <c r="ACH113" s="231"/>
      <c r="ACI113" s="231"/>
      <c r="ACJ113" s="231"/>
      <c r="ACK113" s="231"/>
      <c r="ACL113" s="231"/>
      <c r="ACM113" s="231"/>
      <c r="ACN113" s="231"/>
      <c r="ACO113" s="231"/>
      <c r="ACP113" s="231"/>
      <c r="ACQ113" s="231"/>
      <c r="ACR113" s="231"/>
      <c r="ACS113" s="231"/>
      <c r="ACT113" s="231"/>
      <c r="ACU113" s="231"/>
      <c r="ACV113" s="231"/>
      <c r="ACW113" s="231"/>
      <c r="ACX113" s="231"/>
      <c r="ACY113" s="231"/>
      <c r="ACZ113" s="231"/>
      <c r="ADA113" s="231"/>
      <c r="ADB113" s="231"/>
      <c r="ADC113" s="231"/>
      <c r="ADD113" s="231"/>
      <c r="ADE113" s="231"/>
      <c r="ADF113" s="231"/>
      <c r="ADG113" s="231"/>
      <c r="ADH113" s="231"/>
      <c r="ADI113" s="231"/>
      <c r="ADJ113" s="231"/>
      <c r="ADK113" s="231"/>
      <c r="ADL113" s="231"/>
      <c r="ADM113" s="231"/>
      <c r="ADN113" s="231"/>
      <c r="ADO113" s="231"/>
      <c r="ADP113" s="231"/>
      <c r="ADQ113" s="231"/>
      <c r="ADR113" s="231"/>
      <c r="ADS113" s="231"/>
      <c r="ADT113" s="231"/>
      <c r="ADU113" s="231"/>
      <c r="ADV113" s="231"/>
      <c r="ADW113" s="231"/>
      <c r="ADX113" s="231"/>
      <c r="ADY113" s="231"/>
      <c r="ADZ113" s="231"/>
      <c r="AEA113" s="231"/>
      <c r="AEB113" s="231"/>
      <c r="AEC113" s="231"/>
      <c r="AED113" s="231"/>
      <c r="AEE113" s="231"/>
      <c r="AEF113" s="231"/>
      <c r="AEG113" s="231"/>
      <c r="AEH113" s="231"/>
      <c r="AEI113" s="231"/>
      <c r="AEJ113" s="231"/>
      <c r="AEK113" s="231"/>
      <c r="AEL113" s="231"/>
      <c r="AEM113" s="231"/>
      <c r="AEN113" s="231"/>
      <c r="AEO113" s="231"/>
      <c r="AEP113" s="231"/>
      <c r="AEQ113" s="231"/>
      <c r="AER113" s="231"/>
      <c r="AES113" s="231"/>
      <c r="AET113" s="231"/>
      <c r="AEU113" s="231"/>
      <c r="AEV113" s="231"/>
      <c r="AEW113" s="231"/>
      <c r="AEX113" s="231"/>
      <c r="AEY113" s="231"/>
      <c r="AEZ113" s="231"/>
      <c r="AFA113" s="231"/>
      <c r="AFB113" s="231"/>
      <c r="AFC113" s="231"/>
      <c r="AFD113" s="231"/>
      <c r="AFE113" s="231"/>
      <c r="AFF113" s="231"/>
      <c r="AFG113" s="231"/>
      <c r="AFH113" s="231"/>
      <c r="AFI113" s="231"/>
      <c r="AFJ113" s="231"/>
      <c r="AFK113" s="231"/>
      <c r="AFL113" s="231"/>
      <c r="AFM113" s="231"/>
      <c r="AFN113" s="231"/>
      <c r="AFO113" s="231"/>
      <c r="AFP113" s="231"/>
      <c r="AFQ113" s="231"/>
      <c r="AFR113" s="231"/>
      <c r="AFS113" s="231"/>
      <c r="AFT113" s="231"/>
      <c r="AFU113" s="231"/>
      <c r="AFV113" s="231"/>
      <c r="AFW113" s="231"/>
      <c r="AFX113" s="231"/>
      <c r="AFY113" s="231"/>
      <c r="AFZ113" s="231"/>
      <c r="AGA113" s="231"/>
      <c r="AGB113" s="231"/>
      <c r="AGC113" s="231"/>
      <c r="AGD113" s="231"/>
      <c r="AGE113" s="231"/>
      <c r="AGF113" s="231"/>
      <c r="AGG113" s="231"/>
      <c r="AGH113" s="231"/>
      <c r="AGI113" s="231"/>
      <c r="AGJ113" s="231"/>
      <c r="AGK113" s="231"/>
      <c r="AGL113" s="231"/>
      <c r="AGM113" s="231"/>
      <c r="AGN113" s="231"/>
      <c r="AGO113" s="231"/>
      <c r="AGP113" s="231"/>
      <c r="AGQ113" s="231"/>
      <c r="AGR113" s="231"/>
      <c r="AGS113" s="231"/>
      <c r="AGT113" s="231"/>
      <c r="AGU113" s="231"/>
      <c r="AGV113" s="231"/>
      <c r="AGW113" s="231"/>
      <c r="AGX113" s="231"/>
      <c r="AGY113" s="231"/>
      <c r="AGZ113" s="231"/>
      <c r="AHA113" s="231"/>
      <c r="AHB113" s="231"/>
      <c r="AHC113" s="231"/>
      <c r="AHD113" s="231"/>
      <c r="AHE113" s="231"/>
      <c r="AHF113" s="231"/>
      <c r="AHG113" s="231"/>
      <c r="AHH113" s="231"/>
      <c r="AHI113" s="231"/>
      <c r="AHJ113" s="231"/>
      <c r="AHK113" s="231"/>
      <c r="AHL113" s="231"/>
      <c r="AHM113" s="231"/>
      <c r="AHN113" s="231"/>
      <c r="AHO113" s="231"/>
      <c r="AHP113" s="231"/>
      <c r="AHQ113" s="231"/>
      <c r="AHR113" s="231"/>
      <c r="AHS113" s="231"/>
      <c r="AHT113" s="231"/>
      <c r="AHU113" s="231"/>
      <c r="AHV113" s="231"/>
      <c r="AHW113" s="231"/>
      <c r="AHX113" s="231"/>
      <c r="AHY113" s="231"/>
      <c r="AHZ113" s="231"/>
      <c r="AIA113" s="231"/>
      <c r="AIB113" s="231"/>
      <c r="AIC113" s="231"/>
      <c r="AID113" s="231"/>
      <c r="AIE113" s="231"/>
      <c r="AIF113" s="231"/>
      <c r="AIG113" s="231"/>
      <c r="AIH113" s="231"/>
      <c r="AII113" s="231"/>
      <c r="AIJ113" s="231"/>
      <c r="AIK113" s="231"/>
      <c r="AIL113" s="231"/>
      <c r="AIM113" s="231"/>
      <c r="AIN113" s="231"/>
      <c r="AIO113" s="231"/>
      <c r="AIP113" s="231"/>
      <c r="AIQ113" s="231"/>
      <c r="AIR113" s="231"/>
      <c r="AIS113" s="231"/>
      <c r="AIT113" s="231"/>
      <c r="AIU113" s="231"/>
      <c r="AIV113" s="231"/>
      <c r="AIW113" s="231"/>
      <c r="AIX113" s="231"/>
      <c r="AIY113" s="231"/>
      <c r="AIZ113" s="231"/>
      <c r="AJA113" s="231"/>
      <c r="AJB113" s="231"/>
      <c r="AJC113" s="231"/>
      <c r="AJD113" s="231"/>
      <c r="AJE113" s="231"/>
      <c r="AJF113" s="231"/>
      <c r="AJG113" s="231"/>
      <c r="AJH113" s="231"/>
      <c r="AJI113" s="231"/>
      <c r="AJJ113" s="231"/>
      <c r="AJK113" s="231"/>
      <c r="AJL113" s="231"/>
      <c r="AJM113" s="231"/>
      <c r="AJN113" s="231"/>
      <c r="AJO113" s="231"/>
      <c r="AJP113" s="231"/>
      <c r="AJQ113" s="231"/>
      <c r="AJR113" s="231"/>
      <c r="AJS113" s="231"/>
      <c r="AJT113" s="231"/>
      <c r="AJU113" s="231"/>
      <c r="AJV113" s="231"/>
      <c r="AJW113" s="231"/>
      <c r="AJX113" s="231"/>
      <c r="AJY113" s="231"/>
      <c r="AJZ113" s="231"/>
      <c r="AKA113" s="231"/>
      <c r="AKB113" s="231"/>
      <c r="AKC113" s="231"/>
      <c r="AKD113" s="231"/>
      <c r="AKE113" s="231"/>
      <c r="AKF113" s="231"/>
      <c r="AKG113" s="231"/>
      <c r="AKH113" s="231"/>
      <c r="AKI113" s="231"/>
      <c r="AKJ113" s="231"/>
      <c r="AKK113" s="231"/>
      <c r="AKL113" s="231"/>
      <c r="AKM113" s="231"/>
      <c r="AKN113" s="231"/>
      <c r="AKO113" s="231"/>
      <c r="AKP113" s="231"/>
      <c r="AKQ113" s="231"/>
      <c r="AKR113" s="231"/>
      <c r="AKS113" s="231"/>
      <c r="AKT113" s="231"/>
      <c r="AKU113" s="231"/>
      <c r="AKV113" s="231"/>
      <c r="AKW113" s="231"/>
      <c r="AKX113" s="231"/>
      <c r="AKY113" s="231"/>
      <c r="AKZ113" s="231"/>
      <c r="ALA113" s="231"/>
      <c r="ALB113" s="231"/>
      <c r="ALC113" s="231"/>
      <c r="ALD113" s="231"/>
      <c r="ALE113" s="231"/>
      <c r="ALF113" s="231"/>
      <c r="ALG113" s="231"/>
      <c r="ALH113" s="231"/>
      <c r="ALI113" s="231"/>
      <c r="ALJ113" s="231"/>
      <c r="ALK113" s="231"/>
      <c r="ALL113" s="231"/>
      <c r="ALM113" s="231"/>
      <c r="ALN113" s="231"/>
      <c r="ALO113" s="231"/>
      <c r="ALP113" s="231"/>
      <c r="ALQ113" s="231"/>
      <c r="ALR113" s="231"/>
      <c r="ALS113" s="231"/>
      <c r="ALT113" s="231"/>
      <c r="ALU113" s="231"/>
      <c r="ALV113" s="231"/>
      <c r="ALW113" s="231"/>
      <c r="ALX113" s="231"/>
      <c r="ALY113" s="231"/>
      <c r="ALZ113" s="231"/>
      <c r="AMA113" s="231"/>
      <c r="AMB113" s="231"/>
      <c r="AMC113" s="231"/>
      <c r="AMD113" s="231"/>
      <c r="AME113" s="231"/>
      <c r="AMF113" s="231"/>
      <c r="AMG113" s="231"/>
      <c r="AMH113" s="231"/>
    </row>
    <row r="114" spans="1:1022" s="230" customFormat="1" x14ac:dyDescent="0.25">
      <c r="A114" s="256"/>
      <c r="B114" s="257"/>
      <c r="C114" s="257"/>
      <c r="D114" s="231"/>
      <c r="E114" s="258"/>
      <c r="F114" s="259"/>
      <c r="G114" s="231"/>
      <c r="H114" s="231"/>
      <c r="I114" s="231"/>
      <c r="J114" s="259"/>
      <c r="K114" s="259"/>
      <c r="L114" s="231"/>
      <c r="M114" s="231"/>
      <c r="N114" s="259"/>
      <c r="O114" s="231"/>
      <c r="P114" s="231"/>
      <c r="Q114" s="231"/>
      <c r="R114" s="231"/>
      <c r="S114" s="260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319"/>
      <c r="AL114" s="231"/>
      <c r="AM114" s="231"/>
      <c r="AN114" s="231"/>
      <c r="AO114" s="231"/>
      <c r="AP114" s="231"/>
      <c r="AQ114" s="231"/>
      <c r="AR114" s="231"/>
      <c r="AS114" s="231"/>
      <c r="AT114" s="231"/>
      <c r="AU114" s="231"/>
      <c r="AV114" s="319"/>
      <c r="AW114" s="231"/>
      <c r="AX114" s="231"/>
      <c r="AY114" s="231"/>
      <c r="AZ114" s="231"/>
      <c r="BA114" s="231"/>
      <c r="BB114" s="231"/>
      <c r="BC114" s="231"/>
      <c r="BD114" s="231"/>
      <c r="BE114" s="231"/>
      <c r="BF114" s="231"/>
      <c r="BG114" s="231"/>
      <c r="BH114" s="231"/>
      <c r="BI114" s="231"/>
      <c r="BJ114" s="231"/>
      <c r="BK114" s="231"/>
      <c r="BL114" s="231"/>
      <c r="BM114" s="231"/>
      <c r="BN114" s="231"/>
      <c r="BO114" s="231"/>
      <c r="BP114" s="231"/>
      <c r="BQ114" s="231"/>
      <c r="BR114" s="231"/>
      <c r="BS114" s="231"/>
      <c r="BT114" s="231"/>
      <c r="BU114" s="231"/>
      <c r="BV114" s="231"/>
      <c r="BW114" s="231"/>
      <c r="BX114" s="231"/>
      <c r="BY114" s="231"/>
      <c r="BZ114" s="231"/>
      <c r="CA114" s="231"/>
      <c r="CB114" s="231"/>
      <c r="CC114" s="231"/>
      <c r="CD114" s="231"/>
      <c r="CE114" s="231"/>
      <c r="CF114" s="231"/>
      <c r="CG114" s="231"/>
      <c r="CH114" s="231"/>
      <c r="CI114" s="231"/>
      <c r="CJ114" s="231"/>
      <c r="CK114" s="231"/>
      <c r="CL114" s="231"/>
      <c r="CM114" s="231"/>
      <c r="CN114" s="231"/>
      <c r="CO114" s="231"/>
      <c r="CP114" s="231"/>
      <c r="CQ114" s="231"/>
      <c r="CR114" s="231"/>
      <c r="CS114" s="231"/>
      <c r="CT114" s="231"/>
      <c r="CU114" s="231"/>
      <c r="CV114" s="231"/>
      <c r="CW114" s="231"/>
      <c r="CX114" s="231"/>
      <c r="CY114" s="231"/>
      <c r="CZ114" s="231"/>
      <c r="DA114" s="231"/>
      <c r="DB114" s="231"/>
      <c r="DC114" s="231"/>
      <c r="DD114" s="231"/>
      <c r="DE114" s="231"/>
      <c r="DF114" s="231"/>
      <c r="DG114" s="231"/>
      <c r="DH114" s="231"/>
      <c r="DI114" s="231"/>
      <c r="DJ114" s="231"/>
      <c r="DK114" s="231"/>
      <c r="DL114" s="231"/>
      <c r="DM114" s="231"/>
      <c r="DN114" s="231"/>
      <c r="DO114" s="231"/>
      <c r="DP114" s="231"/>
      <c r="DQ114" s="231"/>
      <c r="DR114" s="231"/>
      <c r="DS114" s="231"/>
      <c r="DT114" s="231"/>
      <c r="DU114" s="231"/>
      <c r="DV114" s="231"/>
      <c r="DW114" s="231"/>
      <c r="DX114" s="231"/>
      <c r="DY114" s="231"/>
      <c r="DZ114" s="231"/>
      <c r="EA114" s="231"/>
      <c r="EB114" s="231"/>
      <c r="EC114" s="231"/>
      <c r="ED114" s="231"/>
      <c r="EE114" s="231"/>
      <c r="EF114" s="231"/>
      <c r="EG114" s="231"/>
      <c r="EH114" s="231"/>
      <c r="EI114" s="231"/>
      <c r="EJ114" s="231"/>
      <c r="EK114" s="231"/>
      <c r="EL114" s="231"/>
      <c r="EM114" s="231"/>
      <c r="EN114" s="231"/>
      <c r="EO114" s="231"/>
      <c r="EP114" s="231"/>
      <c r="EQ114" s="231"/>
      <c r="ER114" s="231"/>
      <c r="ES114" s="231"/>
      <c r="ET114" s="231"/>
      <c r="EU114" s="231"/>
      <c r="EV114" s="231"/>
      <c r="EW114" s="231"/>
      <c r="EX114" s="231"/>
      <c r="EY114" s="231"/>
      <c r="EZ114" s="231"/>
      <c r="FA114" s="231"/>
      <c r="FB114" s="231"/>
      <c r="FC114" s="231"/>
      <c r="FD114" s="231"/>
      <c r="FE114" s="231"/>
      <c r="FF114" s="231"/>
      <c r="FG114" s="231"/>
      <c r="FH114" s="231"/>
      <c r="FI114" s="231"/>
      <c r="FJ114" s="231"/>
      <c r="FK114" s="231"/>
      <c r="FL114" s="231"/>
      <c r="FM114" s="231"/>
      <c r="FN114" s="231"/>
      <c r="FO114" s="231"/>
      <c r="FP114" s="231"/>
      <c r="FQ114" s="231"/>
      <c r="FR114" s="231"/>
      <c r="FS114" s="231"/>
      <c r="FT114" s="231"/>
      <c r="FU114" s="231"/>
      <c r="FV114" s="231"/>
      <c r="FW114" s="231"/>
      <c r="FX114" s="231"/>
      <c r="FY114" s="231"/>
      <c r="FZ114" s="231"/>
      <c r="GA114" s="231"/>
      <c r="GB114" s="231"/>
      <c r="GC114" s="231"/>
      <c r="GD114" s="231"/>
      <c r="GE114" s="231"/>
      <c r="GF114" s="231"/>
      <c r="GG114" s="231"/>
      <c r="GH114" s="231"/>
      <c r="GI114" s="231"/>
      <c r="GJ114" s="231"/>
      <c r="GK114" s="231"/>
      <c r="GL114" s="231"/>
      <c r="GM114" s="231"/>
      <c r="GN114" s="231"/>
      <c r="GO114" s="231"/>
      <c r="GP114" s="231"/>
      <c r="GQ114" s="231"/>
      <c r="GR114" s="231"/>
      <c r="GS114" s="231"/>
      <c r="GT114" s="231"/>
      <c r="GU114" s="231"/>
      <c r="GV114" s="231"/>
      <c r="GW114" s="231"/>
      <c r="GX114" s="231"/>
      <c r="GY114" s="231"/>
      <c r="GZ114" s="231"/>
      <c r="HA114" s="231"/>
      <c r="HB114" s="231"/>
      <c r="HC114" s="231"/>
      <c r="HD114" s="231"/>
      <c r="HE114" s="231"/>
      <c r="HF114" s="231"/>
      <c r="HG114" s="231"/>
      <c r="HH114" s="231"/>
      <c r="HI114" s="231"/>
      <c r="HJ114" s="231"/>
      <c r="HK114" s="231"/>
      <c r="HL114" s="231"/>
      <c r="HM114" s="231"/>
      <c r="HN114" s="231"/>
      <c r="HO114" s="231"/>
      <c r="HP114" s="231"/>
      <c r="HQ114" s="231"/>
      <c r="HR114" s="231"/>
      <c r="HS114" s="231"/>
      <c r="HT114" s="231"/>
      <c r="HU114" s="231"/>
      <c r="HV114" s="231"/>
      <c r="HW114" s="231"/>
      <c r="HX114" s="231"/>
      <c r="HY114" s="231"/>
      <c r="HZ114" s="231"/>
      <c r="IA114" s="231"/>
      <c r="IB114" s="231"/>
      <c r="IC114" s="231"/>
      <c r="ID114" s="231"/>
      <c r="IE114" s="231"/>
      <c r="IF114" s="231"/>
      <c r="IG114" s="231"/>
      <c r="IH114" s="231"/>
      <c r="II114" s="231"/>
      <c r="IJ114" s="231"/>
      <c r="IK114" s="231"/>
      <c r="IL114" s="231"/>
      <c r="IM114" s="231"/>
      <c r="IN114" s="231"/>
      <c r="IO114" s="231"/>
      <c r="IP114" s="231"/>
      <c r="IQ114" s="231"/>
      <c r="IR114" s="231"/>
      <c r="IS114" s="231"/>
      <c r="IT114" s="231"/>
      <c r="IU114" s="231"/>
      <c r="IV114" s="231"/>
      <c r="IW114" s="231"/>
      <c r="IX114" s="231"/>
      <c r="IY114" s="231"/>
      <c r="IZ114" s="231"/>
      <c r="JA114" s="231"/>
      <c r="JB114" s="231"/>
      <c r="JC114" s="231"/>
      <c r="JD114" s="231"/>
      <c r="JE114" s="231"/>
      <c r="JF114" s="231"/>
      <c r="JG114" s="231"/>
      <c r="JH114" s="231"/>
      <c r="JI114" s="231"/>
      <c r="JJ114" s="231"/>
      <c r="JK114" s="231"/>
      <c r="JL114" s="231"/>
      <c r="JM114" s="231"/>
      <c r="JN114" s="231"/>
      <c r="JO114" s="231"/>
      <c r="JP114" s="231"/>
      <c r="JQ114" s="231"/>
      <c r="JR114" s="231"/>
      <c r="JS114" s="231"/>
      <c r="JT114" s="231"/>
      <c r="JU114" s="231"/>
      <c r="JV114" s="231"/>
      <c r="JW114" s="231"/>
      <c r="JX114" s="231"/>
      <c r="JY114" s="231"/>
      <c r="JZ114" s="231"/>
      <c r="KA114" s="231"/>
      <c r="KB114" s="231"/>
      <c r="KC114" s="231"/>
      <c r="KD114" s="231"/>
      <c r="KE114" s="231"/>
      <c r="KF114" s="231"/>
      <c r="KG114" s="231"/>
      <c r="KH114" s="231"/>
      <c r="KI114" s="231"/>
      <c r="KJ114" s="231"/>
      <c r="KK114" s="231"/>
      <c r="KL114" s="231"/>
      <c r="KM114" s="231"/>
      <c r="KN114" s="231"/>
      <c r="KO114" s="231"/>
      <c r="KP114" s="231"/>
      <c r="KQ114" s="231"/>
      <c r="KR114" s="231"/>
      <c r="KS114" s="231"/>
      <c r="KT114" s="231"/>
      <c r="KU114" s="231"/>
      <c r="KV114" s="231"/>
      <c r="KW114" s="231"/>
      <c r="KX114" s="231"/>
      <c r="KY114" s="231"/>
      <c r="KZ114" s="231"/>
      <c r="LA114" s="231"/>
      <c r="LB114" s="231"/>
      <c r="LC114" s="231"/>
      <c r="LD114" s="231"/>
      <c r="LE114" s="231"/>
      <c r="LF114" s="231"/>
      <c r="LG114" s="231"/>
      <c r="LH114" s="231"/>
      <c r="LI114" s="231"/>
      <c r="LJ114" s="231"/>
      <c r="LK114" s="231"/>
      <c r="LL114" s="231"/>
      <c r="LM114" s="231"/>
      <c r="LN114" s="231"/>
      <c r="LO114" s="231"/>
      <c r="LP114" s="231"/>
      <c r="LQ114" s="231"/>
      <c r="LR114" s="231"/>
      <c r="LS114" s="231"/>
      <c r="LT114" s="231"/>
      <c r="LU114" s="231"/>
      <c r="LV114" s="231"/>
      <c r="LW114" s="231"/>
      <c r="LX114" s="231"/>
      <c r="LY114" s="231"/>
      <c r="LZ114" s="231"/>
      <c r="MA114" s="231"/>
      <c r="MB114" s="231"/>
      <c r="MC114" s="231"/>
      <c r="MD114" s="231"/>
      <c r="ME114" s="231"/>
      <c r="MF114" s="231"/>
      <c r="MG114" s="231"/>
      <c r="MH114" s="231"/>
      <c r="MI114" s="231"/>
      <c r="MJ114" s="231"/>
      <c r="MK114" s="231"/>
      <c r="ML114" s="231"/>
      <c r="MM114" s="231"/>
      <c r="MN114" s="231"/>
      <c r="MO114" s="231"/>
      <c r="MP114" s="231"/>
      <c r="MQ114" s="231"/>
      <c r="MR114" s="231"/>
      <c r="MS114" s="231"/>
      <c r="MT114" s="231"/>
      <c r="MU114" s="231"/>
      <c r="MV114" s="231"/>
      <c r="MW114" s="231"/>
      <c r="MX114" s="231"/>
      <c r="MY114" s="231"/>
      <c r="MZ114" s="231"/>
      <c r="NA114" s="231"/>
      <c r="NB114" s="231"/>
      <c r="NC114" s="231"/>
      <c r="ND114" s="231"/>
      <c r="NE114" s="231"/>
      <c r="NF114" s="231"/>
      <c r="NG114" s="231"/>
      <c r="NH114" s="231"/>
      <c r="NI114" s="231"/>
      <c r="NJ114" s="231"/>
      <c r="NK114" s="231"/>
      <c r="NL114" s="231"/>
      <c r="NM114" s="231"/>
      <c r="NN114" s="231"/>
      <c r="NO114" s="231"/>
      <c r="NP114" s="231"/>
      <c r="NQ114" s="231"/>
      <c r="NR114" s="231"/>
      <c r="NS114" s="231"/>
      <c r="NT114" s="231"/>
      <c r="NU114" s="231"/>
      <c r="NV114" s="231"/>
      <c r="NW114" s="231"/>
      <c r="NX114" s="231"/>
      <c r="NY114" s="231"/>
      <c r="NZ114" s="231"/>
      <c r="OA114" s="231"/>
      <c r="OB114" s="231"/>
      <c r="OC114" s="231"/>
      <c r="OD114" s="231"/>
      <c r="OE114" s="231"/>
      <c r="OF114" s="231"/>
      <c r="OG114" s="231"/>
      <c r="OH114" s="231"/>
      <c r="OI114" s="231"/>
      <c r="OJ114" s="231"/>
      <c r="OK114" s="231"/>
      <c r="OL114" s="231"/>
      <c r="OM114" s="231"/>
      <c r="ON114" s="231"/>
      <c r="OO114" s="231"/>
      <c r="OP114" s="231"/>
      <c r="OQ114" s="231"/>
      <c r="OR114" s="231"/>
      <c r="OS114" s="231"/>
      <c r="OT114" s="231"/>
      <c r="OU114" s="231"/>
      <c r="OV114" s="231"/>
      <c r="OW114" s="231"/>
      <c r="OX114" s="231"/>
      <c r="OY114" s="231"/>
      <c r="OZ114" s="231"/>
      <c r="PA114" s="231"/>
      <c r="PB114" s="231"/>
      <c r="PC114" s="231"/>
      <c r="PD114" s="231"/>
      <c r="PE114" s="231"/>
      <c r="PF114" s="231"/>
      <c r="PG114" s="231"/>
      <c r="PH114" s="231"/>
      <c r="PI114" s="231"/>
      <c r="PJ114" s="231"/>
      <c r="PK114" s="231"/>
      <c r="PL114" s="231"/>
      <c r="PM114" s="231"/>
      <c r="PN114" s="231"/>
      <c r="PO114" s="231"/>
      <c r="PP114" s="231"/>
      <c r="PQ114" s="231"/>
      <c r="PR114" s="231"/>
      <c r="PS114" s="231"/>
      <c r="PT114" s="231"/>
      <c r="PU114" s="231"/>
      <c r="PV114" s="231"/>
      <c r="PW114" s="231"/>
      <c r="PX114" s="231"/>
      <c r="PY114" s="231"/>
      <c r="PZ114" s="231"/>
      <c r="QA114" s="231"/>
      <c r="QB114" s="231"/>
      <c r="QC114" s="231"/>
      <c r="QD114" s="231"/>
      <c r="QE114" s="231"/>
      <c r="QF114" s="231"/>
      <c r="QG114" s="231"/>
      <c r="QH114" s="231"/>
      <c r="QI114" s="231"/>
      <c r="QJ114" s="231"/>
      <c r="QK114" s="231"/>
      <c r="QL114" s="231"/>
      <c r="QM114" s="231"/>
      <c r="QN114" s="231"/>
      <c r="QO114" s="231"/>
      <c r="QP114" s="231"/>
      <c r="QQ114" s="231"/>
      <c r="QR114" s="231"/>
      <c r="QS114" s="231"/>
      <c r="QT114" s="231"/>
      <c r="QU114" s="231"/>
      <c r="QV114" s="231"/>
      <c r="QW114" s="231"/>
      <c r="QX114" s="231"/>
      <c r="QY114" s="231"/>
      <c r="QZ114" s="231"/>
      <c r="RA114" s="231"/>
      <c r="RB114" s="231"/>
      <c r="RC114" s="231"/>
      <c r="RD114" s="231"/>
      <c r="RE114" s="231"/>
      <c r="RF114" s="231"/>
      <c r="RG114" s="231"/>
      <c r="RH114" s="231"/>
      <c r="RI114" s="231"/>
      <c r="RJ114" s="231"/>
      <c r="RK114" s="231"/>
      <c r="RL114" s="231"/>
      <c r="RM114" s="231"/>
      <c r="RN114" s="231"/>
      <c r="RO114" s="231"/>
      <c r="RP114" s="231"/>
      <c r="RQ114" s="231"/>
      <c r="RR114" s="231"/>
      <c r="RS114" s="231"/>
      <c r="RT114" s="231"/>
      <c r="RU114" s="231"/>
      <c r="RV114" s="231"/>
      <c r="RW114" s="231"/>
      <c r="RX114" s="231"/>
      <c r="RY114" s="231"/>
      <c r="RZ114" s="231"/>
      <c r="SA114" s="231"/>
      <c r="SB114" s="231"/>
      <c r="SC114" s="231"/>
      <c r="SD114" s="231"/>
      <c r="SE114" s="231"/>
      <c r="SF114" s="231"/>
      <c r="SG114" s="231"/>
      <c r="SH114" s="231"/>
      <c r="SI114" s="231"/>
      <c r="SJ114" s="231"/>
      <c r="SK114" s="231"/>
      <c r="SL114" s="231"/>
      <c r="SM114" s="231"/>
      <c r="SN114" s="231"/>
      <c r="SO114" s="231"/>
      <c r="SP114" s="231"/>
      <c r="SQ114" s="231"/>
      <c r="SR114" s="231"/>
      <c r="SS114" s="231"/>
      <c r="ST114" s="231"/>
      <c r="SU114" s="231"/>
      <c r="SV114" s="231"/>
      <c r="SW114" s="231"/>
      <c r="SX114" s="231"/>
      <c r="SY114" s="231"/>
      <c r="SZ114" s="231"/>
      <c r="TA114" s="231"/>
      <c r="TB114" s="231"/>
      <c r="TC114" s="231"/>
      <c r="TD114" s="231"/>
      <c r="TE114" s="231"/>
      <c r="TF114" s="231"/>
      <c r="TG114" s="231"/>
      <c r="TH114" s="231"/>
      <c r="TI114" s="231"/>
      <c r="TJ114" s="231"/>
      <c r="TK114" s="231"/>
      <c r="TL114" s="231"/>
      <c r="TM114" s="231"/>
      <c r="TN114" s="231"/>
      <c r="TO114" s="231"/>
      <c r="TP114" s="231"/>
      <c r="TQ114" s="231"/>
      <c r="TR114" s="231"/>
      <c r="TS114" s="231"/>
      <c r="TT114" s="231"/>
      <c r="TU114" s="231"/>
      <c r="TV114" s="231"/>
      <c r="TW114" s="231"/>
      <c r="TX114" s="231"/>
      <c r="TY114" s="231"/>
      <c r="TZ114" s="231"/>
      <c r="UA114" s="231"/>
      <c r="UB114" s="231"/>
      <c r="UC114" s="231"/>
      <c r="UD114" s="231"/>
      <c r="UE114" s="231"/>
      <c r="UF114" s="231"/>
      <c r="UG114" s="231"/>
      <c r="UH114" s="231"/>
      <c r="UI114" s="231"/>
      <c r="UJ114" s="231"/>
      <c r="UK114" s="231"/>
      <c r="UL114" s="231"/>
      <c r="UM114" s="231"/>
      <c r="UN114" s="231"/>
      <c r="UO114" s="231"/>
      <c r="UP114" s="231"/>
      <c r="UQ114" s="231"/>
      <c r="UR114" s="231"/>
      <c r="US114" s="231"/>
      <c r="UT114" s="231"/>
      <c r="UU114" s="231"/>
      <c r="UV114" s="231"/>
      <c r="UW114" s="231"/>
      <c r="UX114" s="231"/>
      <c r="UY114" s="231"/>
      <c r="UZ114" s="231"/>
      <c r="VA114" s="231"/>
      <c r="VB114" s="231"/>
      <c r="VC114" s="231"/>
      <c r="VD114" s="231"/>
      <c r="VE114" s="231"/>
      <c r="VF114" s="231"/>
      <c r="VG114" s="231"/>
      <c r="VH114" s="231"/>
      <c r="VI114" s="231"/>
      <c r="VJ114" s="231"/>
      <c r="VK114" s="231"/>
      <c r="VL114" s="231"/>
      <c r="VM114" s="231"/>
      <c r="VN114" s="231"/>
      <c r="VO114" s="231"/>
      <c r="VP114" s="231"/>
      <c r="VQ114" s="231"/>
      <c r="VR114" s="231"/>
      <c r="VS114" s="231"/>
      <c r="VT114" s="231"/>
      <c r="VU114" s="231"/>
      <c r="VV114" s="231"/>
      <c r="VW114" s="231"/>
      <c r="VX114" s="231"/>
      <c r="VY114" s="231"/>
      <c r="VZ114" s="231"/>
      <c r="WA114" s="231"/>
      <c r="WB114" s="231"/>
      <c r="WC114" s="231"/>
      <c r="WD114" s="231"/>
      <c r="WE114" s="231"/>
      <c r="WF114" s="231"/>
      <c r="WG114" s="231"/>
      <c r="WH114" s="231"/>
      <c r="WI114" s="231"/>
      <c r="WJ114" s="231"/>
      <c r="WK114" s="231"/>
      <c r="WL114" s="231"/>
      <c r="WM114" s="231"/>
      <c r="WN114" s="231"/>
      <c r="WO114" s="231"/>
      <c r="WP114" s="231"/>
      <c r="WQ114" s="231"/>
      <c r="WR114" s="231"/>
      <c r="WS114" s="231"/>
      <c r="WT114" s="231"/>
      <c r="WU114" s="231"/>
      <c r="WV114" s="231"/>
      <c r="WW114" s="231"/>
      <c r="WX114" s="231"/>
      <c r="WY114" s="231"/>
      <c r="WZ114" s="231"/>
      <c r="XA114" s="231"/>
      <c r="XB114" s="231"/>
      <c r="XC114" s="231"/>
      <c r="XD114" s="231"/>
      <c r="XE114" s="231"/>
      <c r="XF114" s="231"/>
      <c r="XG114" s="231"/>
      <c r="XH114" s="231"/>
      <c r="XI114" s="231"/>
      <c r="XJ114" s="231"/>
      <c r="XK114" s="231"/>
      <c r="XL114" s="231"/>
      <c r="XM114" s="231"/>
      <c r="XN114" s="231"/>
      <c r="XO114" s="231"/>
      <c r="XP114" s="231"/>
      <c r="XQ114" s="231"/>
      <c r="XR114" s="231"/>
      <c r="XS114" s="231"/>
      <c r="XT114" s="231"/>
      <c r="XU114" s="231"/>
      <c r="XV114" s="231"/>
      <c r="XW114" s="231"/>
      <c r="XX114" s="231"/>
      <c r="XY114" s="231"/>
      <c r="XZ114" s="231"/>
      <c r="YA114" s="231"/>
      <c r="YB114" s="231"/>
      <c r="YC114" s="231"/>
      <c r="YD114" s="231"/>
      <c r="YE114" s="231"/>
      <c r="YF114" s="231"/>
      <c r="YG114" s="231"/>
      <c r="YH114" s="231"/>
      <c r="YI114" s="231"/>
      <c r="YJ114" s="231"/>
      <c r="YK114" s="231"/>
      <c r="YL114" s="231"/>
      <c r="YM114" s="231"/>
      <c r="YN114" s="231"/>
      <c r="YO114" s="231"/>
      <c r="YP114" s="231"/>
      <c r="YQ114" s="231"/>
      <c r="YR114" s="231"/>
      <c r="YS114" s="231"/>
      <c r="YT114" s="231"/>
      <c r="YU114" s="231"/>
      <c r="YV114" s="231"/>
      <c r="YW114" s="231"/>
      <c r="YX114" s="231"/>
      <c r="YY114" s="231"/>
      <c r="YZ114" s="231"/>
      <c r="ZA114" s="231"/>
      <c r="ZB114" s="231"/>
      <c r="ZC114" s="231"/>
      <c r="ZD114" s="231"/>
      <c r="ZE114" s="231"/>
      <c r="ZF114" s="231"/>
      <c r="ZG114" s="231"/>
      <c r="ZH114" s="231"/>
      <c r="ZI114" s="231"/>
      <c r="ZJ114" s="231"/>
      <c r="ZK114" s="231"/>
      <c r="ZL114" s="231"/>
      <c r="ZM114" s="231"/>
      <c r="ZN114" s="231"/>
      <c r="ZO114" s="231"/>
      <c r="ZP114" s="231"/>
      <c r="ZQ114" s="231"/>
      <c r="ZR114" s="231"/>
      <c r="ZS114" s="231"/>
      <c r="ZT114" s="231"/>
      <c r="ZU114" s="231"/>
      <c r="ZV114" s="231"/>
      <c r="ZW114" s="231"/>
      <c r="ZX114" s="231"/>
      <c r="ZY114" s="231"/>
      <c r="ZZ114" s="231"/>
      <c r="AAA114" s="231"/>
      <c r="AAB114" s="231"/>
      <c r="AAC114" s="231"/>
      <c r="AAD114" s="231"/>
      <c r="AAE114" s="231"/>
      <c r="AAF114" s="231"/>
      <c r="AAG114" s="231"/>
      <c r="AAH114" s="231"/>
      <c r="AAI114" s="231"/>
      <c r="AAJ114" s="231"/>
      <c r="AAK114" s="231"/>
      <c r="AAL114" s="231"/>
      <c r="AAM114" s="231"/>
      <c r="AAN114" s="231"/>
      <c r="AAO114" s="231"/>
      <c r="AAP114" s="231"/>
      <c r="AAQ114" s="231"/>
      <c r="AAR114" s="231"/>
      <c r="AAS114" s="231"/>
      <c r="AAT114" s="231"/>
      <c r="AAU114" s="231"/>
      <c r="AAV114" s="231"/>
      <c r="AAW114" s="231"/>
      <c r="AAX114" s="231"/>
      <c r="AAY114" s="231"/>
      <c r="AAZ114" s="231"/>
      <c r="ABA114" s="231"/>
      <c r="ABB114" s="231"/>
      <c r="ABC114" s="231"/>
      <c r="ABD114" s="231"/>
      <c r="ABE114" s="231"/>
      <c r="ABF114" s="231"/>
      <c r="ABG114" s="231"/>
      <c r="ABH114" s="231"/>
      <c r="ABI114" s="231"/>
      <c r="ABJ114" s="231"/>
      <c r="ABK114" s="231"/>
      <c r="ABL114" s="231"/>
      <c r="ABM114" s="231"/>
      <c r="ABN114" s="231"/>
      <c r="ABO114" s="231"/>
      <c r="ABP114" s="231"/>
      <c r="ABQ114" s="231"/>
      <c r="ABR114" s="231"/>
      <c r="ABS114" s="231"/>
      <c r="ABT114" s="231"/>
      <c r="ABU114" s="231"/>
      <c r="ABV114" s="231"/>
      <c r="ABW114" s="231"/>
      <c r="ABX114" s="231"/>
      <c r="ABY114" s="231"/>
      <c r="ABZ114" s="231"/>
      <c r="ACA114" s="231"/>
      <c r="ACB114" s="231"/>
      <c r="ACC114" s="231"/>
      <c r="ACD114" s="231"/>
      <c r="ACE114" s="231"/>
      <c r="ACF114" s="231"/>
      <c r="ACG114" s="231"/>
      <c r="ACH114" s="231"/>
      <c r="ACI114" s="231"/>
      <c r="ACJ114" s="231"/>
      <c r="ACK114" s="231"/>
      <c r="ACL114" s="231"/>
      <c r="ACM114" s="231"/>
      <c r="ACN114" s="231"/>
      <c r="ACO114" s="231"/>
      <c r="ACP114" s="231"/>
      <c r="ACQ114" s="231"/>
      <c r="ACR114" s="231"/>
      <c r="ACS114" s="231"/>
      <c r="ACT114" s="231"/>
      <c r="ACU114" s="231"/>
      <c r="ACV114" s="231"/>
      <c r="ACW114" s="231"/>
      <c r="ACX114" s="231"/>
      <c r="ACY114" s="231"/>
      <c r="ACZ114" s="231"/>
      <c r="ADA114" s="231"/>
      <c r="ADB114" s="231"/>
      <c r="ADC114" s="231"/>
      <c r="ADD114" s="231"/>
      <c r="ADE114" s="231"/>
      <c r="ADF114" s="231"/>
      <c r="ADG114" s="231"/>
      <c r="ADH114" s="231"/>
      <c r="ADI114" s="231"/>
      <c r="ADJ114" s="231"/>
      <c r="ADK114" s="231"/>
      <c r="ADL114" s="231"/>
      <c r="ADM114" s="231"/>
      <c r="ADN114" s="231"/>
      <c r="ADO114" s="231"/>
      <c r="ADP114" s="231"/>
      <c r="ADQ114" s="231"/>
      <c r="ADR114" s="231"/>
      <c r="ADS114" s="231"/>
      <c r="ADT114" s="231"/>
      <c r="ADU114" s="231"/>
      <c r="ADV114" s="231"/>
      <c r="ADW114" s="231"/>
      <c r="ADX114" s="231"/>
      <c r="ADY114" s="231"/>
      <c r="ADZ114" s="231"/>
      <c r="AEA114" s="231"/>
      <c r="AEB114" s="231"/>
      <c r="AEC114" s="231"/>
      <c r="AED114" s="231"/>
      <c r="AEE114" s="231"/>
      <c r="AEF114" s="231"/>
      <c r="AEG114" s="231"/>
      <c r="AEH114" s="231"/>
      <c r="AEI114" s="231"/>
      <c r="AEJ114" s="231"/>
      <c r="AEK114" s="231"/>
      <c r="AEL114" s="231"/>
      <c r="AEM114" s="231"/>
      <c r="AEN114" s="231"/>
      <c r="AEO114" s="231"/>
      <c r="AEP114" s="231"/>
      <c r="AEQ114" s="231"/>
      <c r="AER114" s="231"/>
      <c r="AES114" s="231"/>
      <c r="AET114" s="231"/>
      <c r="AEU114" s="231"/>
      <c r="AEV114" s="231"/>
      <c r="AEW114" s="231"/>
      <c r="AEX114" s="231"/>
      <c r="AEY114" s="231"/>
      <c r="AEZ114" s="231"/>
      <c r="AFA114" s="231"/>
      <c r="AFB114" s="231"/>
      <c r="AFC114" s="231"/>
      <c r="AFD114" s="231"/>
      <c r="AFE114" s="231"/>
      <c r="AFF114" s="231"/>
      <c r="AFG114" s="231"/>
      <c r="AFH114" s="231"/>
      <c r="AFI114" s="231"/>
      <c r="AFJ114" s="231"/>
      <c r="AFK114" s="231"/>
      <c r="AFL114" s="231"/>
      <c r="AFM114" s="231"/>
      <c r="AFN114" s="231"/>
      <c r="AFO114" s="231"/>
      <c r="AFP114" s="231"/>
      <c r="AFQ114" s="231"/>
      <c r="AFR114" s="231"/>
      <c r="AFS114" s="231"/>
      <c r="AFT114" s="231"/>
      <c r="AFU114" s="231"/>
      <c r="AFV114" s="231"/>
      <c r="AFW114" s="231"/>
      <c r="AFX114" s="231"/>
      <c r="AFY114" s="231"/>
      <c r="AFZ114" s="231"/>
      <c r="AGA114" s="231"/>
      <c r="AGB114" s="231"/>
      <c r="AGC114" s="231"/>
      <c r="AGD114" s="231"/>
      <c r="AGE114" s="231"/>
      <c r="AGF114" s="231"/>
      <c r="AGG114" s="231"/>
      <c r="AGH114" s="231"/>
      <c r="AGI114" s="231"/>
      <c r="AGJ114" s="231"/>
      <c r="AGK114" s="231"/>
      <c r="AGL114" s="231"/>
      <c r="AGM114" s="231"/>
      <c r="AGN114" s="231"/>
      <c r="AGO114" s="231"/>
      <c r="AGP114" s="231"/>
      <c r="AGQ114" s="231"/>
      <c r="AGR114" s="231"/>
      <c r="AGS114" s="231"/>
      <c r="AGT114" s="231"/>
      <c r="AGU114" s="231"/>
      <c r="AGV114" s="231"/>
      <c r="AGW114" s="231"/>
      <c r="AGX114" s="231"/>
      <c r="AGY114" s="231"/>
      <c r="AGZ114" s="231"/>
      <c r="AHA114" s="231"/>
      <c r="AHB114" s="231"/>
      <c r="AHC114" s="231"/>
      <c r="AHD114" s="231"/>
      <c r="AHE114" s="231"/>
      <c r="AHF114" s="231"/>
      <c r="AHG114" s="231"/>
      <c r="AHH114" s="231"/>
      <c r="AHI114" s="231"/>
      <c r="AHJ114" s="231"/>
      <c r="AHK114" s="231"/>
      <c r="AHL114" s="231"/>
      <c r="AHM114" s="231"/>
      <c r="AHN114" s="231"/>
      <c r="AHO114" s="231"/>
      <c r="AHP114" s="231"/>
      <c r="AHQ114" s="231"/>
      <c r="AHR114" s="231"/>
      <c r="AHS114" s="231"/>
      <c r="AHT114" s="231"/>
      <c r="AHU114" s="231"/>
      <c r="AHV114" s="231"/>
      <c r="AHW114" s="231"/>
      <c r="AHX114" s="231"/>
      <c r="AHY114" s="231"/>
      <c r="AHZ114" s="231"/>
      <c r="AIA114" s="231"/>
      <c r="AIB114" s="231"/>
      <c r="AIC114" s="231"/>
      <c r="AID114" s="231"/>
      <c r="AIE114" s="231"/>
      <c r="AIF114" s="231"/>
      <c r="AIG114" s="231"/>
      <c r="AIH114" s="231"/>
      <c r="AII114" s="231"/>
      <c r="AIJ114" s="231"/>
      <c r="AIK114" s="231"/>
      <c r="AIL114" s="231"/>
      <c r="AIM114" s="231"/>
      <c r="AIN114" s="231"/>
      <c r="AIO114" s="231"/>
      <c r="AIP114" s="231"/>
      <c r="AIQ114" s="231"/>
      <c r="AIR114" s="231"/>
      <c r="AIS114" s="231"/>
      <c r="AIT114" s="231"/>
      <c r="AIU114" s="231"/>
      <c r="AIV114" s="231"/>
      <c r="AIW114" s="231"/>
      <c r="AIX114" s="231"/>
      <c r="AIY114" s="231"/>
      <c r="AIZ114" s="231"/>
      <c r="AJA114" s="231"/>
      <c r="AJB114" s="231"/>
      <c r="AJC114" s="231"/>
      <c r="AJD114" s="231"/>
      <c r="AJE114" s="231"/>
      <c r="AJF114" s="231"/>
      <c r="AJG114" s="231"/>
      <c r="AJH114" s="231"/>
      <c r="AJI114" s="231"/>
      <c r="AJJ114" s="231"/>
      <c r="AJK114" s="231"/>
      <c r="AJL114" s="231"/>
      <c r="AJM114" s="231"/>
      <c r="AJN114" s="231"/>
      <c r="AJO114" s="231"/>
      <c r="AJP114" s="231"/>
      <c r="AJQ114" s="231"/>
      <c r="AJR114" s="231"/>
      <c r="AJS114" s="231"/>
      <c r="AJT114" s="231"/>
      <c r="AJU114" s="231"/>
      <c r="AJV114" s="231"/>
      <c r="AJW114" s="231"/>
      <c r="AJX114" s="231"/>
      <c r="AJY114" s="231"/>
      <c r="AJZ114" s="231"/>
      <c r="AKA114" s="231"/>
      <c r="AKB114" s="231"/>
      <c r="AKC114" s="231"/>
      <c r="AKD114" s="231"/>
      <c r="AKE114" s="231"/>
      <c r="AKF114" s="231"/>
      <c r="AKG114" s="231"/>
      <c r="AKH114" s="231"/>
      <c r="AKI114" s="231"/>
      <c r="AKJ114" s="231"/>
      <c r="AKK114" s="231"/>
      <c r="AKL114" s="231"/>
      <c r="AKM114" s="231"/>
      <c r="AKN114" s="231"/>
      <c r="AKO114" s="231"/>
      <c r="AKP114" s="231"/>
      <c r="AKQ114" s="231"/>
      <c r="AKR114" s="231"/>
      <c r="AKS114" s="231"/>
      <c r="AKT114" s="231"/>
      <c r="AKU114" s="231"/>
      <c r="AKV114" s="231"/>
      <c r="AKW114" s="231"/>
      <c r="AKX114" s="231"/>
      <c r="AKY114" s="231"/>
      <c r="AKZ114" s="231"/>
      <c r="ALA114" s="231"/>
      <c r="ALB114" s="231"/>
      <c r="ALC114" s="231"/>
      <c r="ALD114" s="231"/>
      <c r="ALE114" s="231"/>
      <c r="ALF114" s="231"/>
      <c r="ALG114" s="231"/>
      <c r="ALH114" s="231"/>
      <c r="ALI114" s="231"/>
      <c r="ALJ114" s="231"/>
      <c r="ALK114" s="231"/>
      <c r="ALL114" s="231"/>
      <c r="ALM114" s="231"/>
      <c r="ALN114" s="231"/>
      <c r="ALO114" s="231"/>
      <c r="ALP114" s="231"/>
      <c r="ALQ114" s="231"/>
      <c r="ALR114" s="231"/>
      <c r="ALS114" s="231"/>
      <c r="ALT114" s="231"/>
      <c r="ALU114" s="231"/>
      <c r="ALV114" s="231"/>
      <c r="ALW114" s="231"/>
      <c r="ALX114" s="231"/>
      <c r="ALY114" s="231"/>
      <c r="ALZ114" s="231"/>
      <c r="AMA114" s="231"/>
      <c r="AMB114" s="231"/>
      <c r="AMC114" s="231"/>
      <c r="AMD114" s="231"/>
      <c r="AME114" s="231"/>
      <c r="AMF114" s="231"/>
      <c r="AMG114" s="231"/>
      <c r="AMH114" s="231"/>
    </row>
    <row r="115" spans="1:1022" s="230" customFormat="1" x14ac:dyDescent="0.25">
      <c r="A115" s="256"/>
      <c r="B115" s="257"/>
      <c r="C115" s="257"/>
      <c r="D115" s="231"/>
      <c r="E115" s="258"/>
      <c r="F115" s="259"/>
      <c r="G115" s="231"/>
      <c r="H115" s="231"/>
      <c r="I115" s="231"/>
      <c r="J115" s="259"/>
      <c r="K115" s="259"/>
      <c r="L115" s="231"/>
      <c r="M115" s="231"/>
      <c r="N115" s="259"/>
      <c r="O115" s="231"/>
      <c r="P115" s="231"/>
      <c r="Q115" s="231"/>
      <c r="R115" s="231"/>
      <c r="S115" s="260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319"/>
      <c r="AL115" s="231"/>
      <c r="AM115" s="231"/>
      <c r="AN115" s="231"/>
      <c r="AO115" s="231"/>
      <c r="AP115" s="231"/>
      <c r="AQ115" s="231"/>
      <c r="AR115" s="231"/>
      <c r="AS115" s="231"/>
      <c r="AT115" s="231"/>
      <c r="AU115" s="231"/>
      <c r="AV115" s="319"/>
      <c r="AW115" s="231"/>
      <c r="AX115" s="231"/>
      <c r="AY115" s="231"/>
      <c r="AZ115" s="231"/>
      <c r="BA115" s="231"/>
      <c r="BB115" s="231"/>
      <c r="BC115" s="231"/>
      <c r="BD115" s="231"/>
      <c r="BE115" s="231"/>
      <c r="BF115" s="231"/>
      <c r="BG115" s="231"/>
      <c r="BH115" s="231"/>
      <c r="BI115" s="231"/>
      <c r="BJ115" s="231"/>
      <c r="BK115" s="231"/>
      <c r="BL115" s="231"/>
      <c r="BM115" s="231"/>
      <c r="BN115" s="231"/>
      <c r="BO115" s="231"/>
      <c r="BP115" s="231"/>
      <c r="BQ115" s="231"/>
      <c r="BR115" s="231"/>
      <c r="BS115" s="231"/>
      <c r="BT115" s="231"/>
      <c r="BU115" s="231"/>
      <c r="BV115" s="231"/>
      <c r="BW115" s="231"/>
      <c r="BX115" s="231"/>
      <c r="BY115" s="231"/>
      <c r="BZ115" s="231"/>
      <c r="CA115" s="231"/>
      <c r="CB115" s="231"/>
      <c r="CC115" s="231"/>
      <c r="CD115" s="231"/>
      <c r="CE115" s="231"/>
      <c r="CF115" s="231"/>
      <c r="CG115" s="231"/>
      <c r="CH115" s="231"/>
      <c r="CI115" s="231"/>
      <c r="CJ115" s="231"/>
      <c r="CK115" s="231"/>
      <c r="CL115" s="231"/>
      <c r="CM115" s="231"/>
      <c r="CN115" s="231"/>
      <c r="CO115" s="231"/>
      <c r="CP115" s="231"/>
      <c r="CQ115" s="231"/>
      <c r="CR115" s="231"/>
      <c r="CS115" s="231"/>
      <c r="CT115" s="231"/>
      <c r="CU115" s="231"/>
      <c r="CV115" s="231"/>
      <c r="CW115" s="231"/>
      <c r="CX115" s="231"/>
      <c r="CY115" s="231"/>
      <c r="CZ115" s="231"/>
      <c r="DA115" s="231"/>
      <c r="DB115" s="231"/>
      <c r="DC115" s="231"/>
      <c r="DD115" s="231"/>
      <c r="DE115" s="231"/>
      <c r="DF115" s="231"/>
      <c r="DG115" s="231"/>
      <c r="DH115" s="231"/>
      <c r="DI115" s="231"/>
      <c r="DJ115" s="231"/>
      <c r="DK115" s="231"/>
      <c r="DL115" s="231"/>
      <c r="DM115" s="231"/>
      <c r="DN115" s="231"/>
      <c r="DO115" s="231"/>
      <c r="DP115" s="231"/>
      <c r="DQ115" s="231"/>
      <c r="DR115" s="231"/>
      <c r="DS115" s="231"/>
      <c r="DT115" s="231"/>
      <c r="DU115" s="231"/>
      <c r="DV115" s="231"/>
      <c r="DW115" s="231"/>
      <c r="DX115" s="231"/>
      <c r="DY115" s="231"/>
      <c r="DZ115" s="231"/>
      <c r="EA115" s="231"/>
      <c r="EB115" s="231"/>
      <c r="EC115" s="231"/>
      <c r="ED115" s="231"/>
      <c r="EE115" s="231"/>
      <c r="EF115" s="231"/>
      <c r="EG115" s="231"/>
      <c r="EH115" s="231"/>
      <c r="EI115" s="231"/>
      <c r="EJ115" s="231"/>
      <c r="EK115" s="231"/>
      <c r="EL115" s="231"/>
      <c r="EM115" s="231"/>
      <c r="EN115" s="231"/>
      <c r="EO115" s="231"/>
      <c r="EP115" s="231"/>
      <c r="EQ115" s="231"/>
      <c r="ER115" s="231"/>
      <c r="ES115" s="231"/>
      <c r="ET115" s="231"/>
      <c r="EU115" s="231"/>
      <c r="EV115" s="231"/>
      <c r="EW115" s="231"/>
      <c r="EX115" s="231"/>
      <c r="EY115" s="231"/>
      <c r="EZ115" s="231"/>
      <c r="FA115" s="231"/>
      <c r="FB115" s="231"/>
      <c r="FC115" s="231"/>
      <c r="FD115" s="231"/>
      <c r="FE115" s="231"/>
      <c r="FF115" s="231"/>
      <c r="FG115" s="231"/>
      <c r="FH115" s="231"/>
      <c r="FI115" s="231"/>
      <c r="FJ115" s="231"/>
      <c r="FK115" s="231"/>
      <c r="FL115" s="231"/>
      <c r="FM115" s="231"/>
      <c r="FN115" s="231"/>
      <c r="FO115" s="231"/>
      <c r="FP115" s="231"/>
      <c r="FQ115" s="231"/>
      <c r="FR115" s="231"/>
      <c r="FS115" s="231"/>
      <c r="FT115" s="231"/>
      <c r="FU115" s="231"/>
      <c r="FV115" s="231"/>
      <c r="FW115" s="231"/>
      <c r="FX115" s="231"/>
      <c r="FY115" s="231"/>
      <c r="FZ115" s="231"/>
      <c r="GA115" s="231"/>
      <c r="GB115" s="231"/>
      <c r="GC115" s="231"/>
      <c r="GD115" s="231"/>
      <c r="GE115" s="231"/>
      <c r="GF115" s="231"/>
      <c r="GG115" s="231"/>
      <c r="GH115" s="231"/>
      <c r="GI115" s="231"/>
      <c r="GJ115" s="231"/>
      <c r="GK115" s="231"/>
      <c r="GL115" s="231"/>
      <c r="GM115" s="231"/>
      <c r="GN115" s="231"/>
      <c r="GO115" s="231"/>
      <c r="GP115" s="231"/>
      <c r="GQ115" s="231"/>
      <c r="GR115" s="231"/>
      <c r="GS115" s="231"/>
      <c r="GT115" s="231"/>
      <c r="GU115" s="231"/>
      <c r="GV115" s="231"/>
      <c r="GW115" s="231"/>
      <c r="GX115" s="231"/>
      <c r="GY115" s="231"/>
      <c r="GZ115" s="231"/>
      <c r="HA115" s="231"/>
      <c r="HB115" s="231"/>
      <c r="HC115" s="231"/>
      <c r="HD115" s="231"/>
      <c r="HE115" s="231"/>
      <c r="HF115" s="231"/>
      <c r="HG115" s="231"/>
      <c r="HH115" s="231"/>
      <c r="HI115" s="231"/>
      <c r="HJ115" s="231"/>
      <c r="HK115" s="231"/>
      <c r="HL115" s="231"/>
      <c r="HM115" s="231"/>
      <c r="HN115" s="231"/>
      <c r="HO115" s="231"/>
      <c r="HP115" s="231"/>
      <c r="HQ115" s="231"/>
      <c r="HR115" s="231"/>
      <c r="HS115" s="231"/>
      <c r="HT115" s="231"/>
      <c r="HU115" s="231"/>
      <c r="HV115" s="231"/>
      <c r="HW115" s="231"/>
      <c r="HX115" s="231"/>
      <c r="HY115" s="231"/>
      <c r="HZ115" s="231"/>
      <c r="IA115" s="231"/>
      <c r="IB115" s="231"/>
      <c r="IC115" s="231"/>
      <c r="ID115" s="231"/>
      <c r="IE115" s="231"/>
      <c r="IF115" s="231"/>
      <c r="IG115" s="231"/>
      <c r="IH115" s="231"/>
      <c r="II115" s="231"/>
      <c r="IJ115" s="231"/>
      <c r="IK115" s="231"/>
      <c r="IL115" s="231"/>
      <c r="IM115" s="231"/>
      <c r="IN115" s="231"/>
      <c r="IO115" s="231"/>
      <c r="IP115" s="231"/>
      <c r="IQ115" s="231"/>
      <c r="IR115" s="231"/>
      <c r="IS115" s="231"/>
      <c r="IT115" s="231"/>
      <c r="IU115" s="231"/>
      <c r="IV115" s="231"/>
      <c r="IW115" s="231"/>
      <c r="IX115" s="231"/>
      <c r="IY115" s="231"/>
      <c r="IZ115" s="231"/>
      <c r="JA115" s="231"/>
      <c r="JB115" s="231"/>
      <c r="JC115" s="231"/>
      <c r="JD115" s="231"/>
      <c r="JE115" s="231"/>
      <c r="JF115" s="231"/>
      <c r="JG115" s="231"/>
      <c r="JH115" s="231"/>
      <c r="JI115" s="231"/>
      <c r="JJ115" s="231"/>
      <c r="JK115" s="231"/>
      <c r="JL115" s="231"/>
      <c r="JM115" s="231"/>
      <c r="JN115" s="231"/>
      <c r="JO115" s="231"/>
      <c r="JP115" s="231"/>
      <c r="JQ115" s="231"/>
      <c r="JR115" s="231"/>
      <c r="JS115" s="231"/>
      <c r="JT115" s="231"/>
      <c r="JU115" s="231"/>
      <c r="JV115" s="231"/>
      <c r="JW115" s="231"/>
      <c r="JX115" s="231"/>
      <c r="JY115" s="231"/>
      <c r="JZ115" s="231"/>
      <c r="KA115" s="231"/>
      <c r="KB115" s="231"/>
      <c r="KC115" s="231"/>
      <c r="KD115" s="231"/>
      <c r="KE115" s="231"/>
      <c r="KF115" s="231"/>
      <c r="KG115" s="231"/>
      <c r="KH115" s="231"/>
      <c r="KI115" s="231"/>
      <c r="KJ115" s="231"/>
      <c r="KK115" s="231"/>
      <c r="KL115" s="231"/>
      <c r="KM115" s="231"/>
      <c r="KN115" s="231"/>
      <c r="KO115" s="231"/>
      <c r="KP115" s="231"/>
      <c r="KQ115" s="231"/>
      <c r="KR115" s="231"/>
      <c r="KS115" s="231"/>
      <c r="KT115" s="231"/>
      <c r="KU115" s="231"/>
      <c r="KV115" s="231"/>
      <c r="KW115" s="231"/>
      <c r="KX115" s="231"/>
      <c r="KY115" s="231"/>
      <c r="KZ115" s="231"/>
      <c r="LA115" s="231"/>
      <c r="LB115" s="231"/>
      <c r="LC115" s="231"/>
      <c r="LD115" s="231"/>
      <c r="LE115" s="231"/>
      <c r="LF115" s="231"/>
      <c r="LG115" s="231"/>
      <c r="LH115" s="231"/>
      <c r="LI115" s="231"/>
      <c r="LJ115" s="231"/>
      <c r="LK115" s="231"/>
      <c r="LL115" s="231"/>
      <c r="LM115" s="231"/>
      <c r="LN115" s="231"/>
      <c r="LO115" s="231"/>
      <c r="LP115" s="231"/>
      <c r="LQ115" s="231"/>
      <c r="LR115" s="231"/>
      <c r="LS115" s="231"/>
      <c r="LT115" s="231"/>
      <c r="LU115" s="231"/>
      <c r="LV115" s="231"/>
      <c r="LW115" s="231"/>
      <c r="LX115" s="231"/>
      <c r="LY115" s="231"/>
      <c r="LZ115" s="231"/>
      <c r="MA115" s="231"/>
      <c r="MB115" s="231"/>
      <c r="MC115" s="231"/>
      <c r="MD115" s="231"/>
      <c r="ME115" s="231"/>
      <c r="MF115" s="231"/>
      <c r="MG115" s="231"/>
      <c r="MH115" s="231"/>
      <c r="MI115" s="231"/>
      <c r="MJ115" s="231"/>
      <c r="MK115" s="231"/>
      <c r="ML115" s="231"/>
      <c r="MM115" s="231"/>
      <c r="MN115" s="231"/>
      <c r="MO115" s="231"/>
      <c r="MP115" s="231"/>
      <c r="MQ115" s="231"/>
      <c r="MR115" s="231"/>
      <c r="MS115" s="231"/>
      <c r="MT115" s="231"/>
      <c r="MU115" s="231"/>
      <c r="MV115" s="231"/>
      <c r="MW115" s="231"/>
      <c r="MX115" s="231"/>
      <c r="MY115" s="231"/>
      <c r="MZ115" s="231"/>
      <c r="NA115" s="231"/>
      <c r="NB115" s="231"/>
      <c r="NC115" s="231"/>
      <c r="ND115" s="231"/>
      <c r="NE115" s="231"/>
      <c r="NF115" s="231"/>
      <c r="NG115" s="231"/>
      <c r="NH115" s="231"/>
      <c r="NI115" s="231"/>
      <c r="NJ115" s="231"/>
      <c r="NK115" s="231"/>
      <c r="NL115" s="231"/>
      <c r="NM115" s="231"/>
      <c r="NN115" s="231"/>
      <c r="NO115" s="231"/>
      <c r="NP115" s="231"/>
      <c r="NQ115" s="231"/>
      <c r="NR115" s="231"/>
      <c r="NS115" s="231"/>
      <c r="NT115" s="231"/>
      <c r="NU115" s="231"/>
      <c r="NV115" s="231"/>
      <c r="NW115" s="231"/>
      <c r="NX115" s="231"/>
      <c r="NY115" s="231"/>
      <c r="NZ115" s="231"/>
      <c r="OA115" s="231"/>
      <c r="OB115" s="231"/>
      <c r="OC115" s="231"/>
      <c r="OD115" s="231"/>
      <c r="OE115" s="231"/>
      <c r="OF115" s="231"/>
      <c r="OG115" s="231"/>
      <c r="OH115" s="231"/>
      <c r="OI115" s="231"/>
      <c r="OJ115" s="231"/>
      <c r="OK115" s="231"/>
      <c r="OL115" s="231"/>
      <c r="OM115" s="231"/>
      <c r="ON115" s="231"/>
      <c r="OO115" s="231"/>
      <c r="OP115" s="231"/>
      <c r="OQ115" s="231"/>
      <c r="OR115" s="231"/>
      <c r="OS115" s="231"/>
      <c r="OT115" s="231"/>
      <c r="OU115" s="231"/>
      <c r="OV115" s="231"/>
      <c r="OW115" s="231"/>
      <c r="OX115" s="231"/>
      <c r="OY115" s="231"/>
      <c r="OZ115" s="231"/>
      <c r="PA115" s="231"/>
      <c r="PB115" s="231"/>
      <c r="PC115" s="231"/>
      <c r="PD115" s="231"/>
      <c r="PE115" s="231"/>
      <c r="PF115" s="231"/>
      <c r="PG115" s="231"/>
      <c r="PH115" s="231"/>
      <c r="PI115" s="231"/>
      <c r="PJ115" s="231"/>
      <c r="PK115" s="231"/>
      <c r="PL115" s="231"/>
      <c r="PM115" s="231"/>
      <c r="PN115" s="231"/>
      <c r="PO115" s="231"/>
      <c r="PP115" s="231"/>
      <c r="PQ115" s="231"/>
      <c r="PR115" s="231"/>
      <c r="PS115" s="231"/>
      <c r="PT115" s="231"/>
      <c r="PU115" s="231"/>
      <c r="PV115" s="231"/>
      <c r="PW115" s="231"/>
      <c r="PX115" s="231"/>
      <c r="PY115" s="231"/>
      <c r="PZ115" s="231"/>
      <c r="QA115" s="231"/>
      <c r="QB115" s="231"/>
      <c r="QC115" s="231"/>
      <c r="QD115" s="231"/>
      <c r="QE115" s="231"/>
      <c r="QF115" s="231"/>
      <c r="QG115" s="231"/>
      <c r="QH115" s="231"/>
      <c r="QI115" s="231"/>
      <c r="QJ115" s="231"/>
      <c r="QK115" s="231"/>
      <c r="QL115" s="231"/>
      <c r="QM115" s="231"/>
      <c r="QN115" s="231"/>
      <c r="QO115" s="231"/>
      <c r="QP115" s="231"/>
      <c r="QQ115" s="231"/>
      <c r="QR115" s="231"/>
      <c r="QS115" s="231"/>
      <c r="QT115" s="231"/>
      <c r="QU115" s="231"/>
      <c r="QV115" s="231"/>
      <c r="QW115" s="231"/>
      <c r="QX115" s="231"/>
      <c r="QY115" s="231"/>
      <c r="QZ115" s="231"/>
      <c r="RA115" s="231"/>
      <c r="RB115" s="231"/>
      <c r="RC115" s="231"/>
      <c r="RD115" s="231"/>
      <c r="RE115" s="231"/>
      <c r="RF115" s="231"/>
      <c r="RG115" s="231"/>
      <c r="RH115" s="231"/>
      <c r="RI115" s="231"/>
      <c r="RJ115" s="231"/>
      <c r="RK115" s="231"/>
      <c r="RL115" s="231"/>
      <c r="RM115" s="231"/>
      <c r="RN115" s="231"/>
      <c r="RO115" s="231"/>
      <c r="RP115" s="231"/>
      <c r="RQ115" s="231"/>
      <c r="RR115" s="231"/>
      <c r="RS115" s="231"/>
      <c r="RT115" s="231"/>
      <c r="RU115" s="231"/>
      <c r="RV115" s="231"/>
      <c r="RW115" s="231"/>
      <c r="RX115" s="231"/>
      <c r="RY115" s="231"/>
      <c r="RZ115" s="231"/>
      <c r="SA115" s="231"/>
      <c r="SB115" s="231"/>
      <c r="SC115" s="231"/>
      <c r="SD115" s="231"/>
      <c r="SE115" s="231"/>
      <c r="SF115" s="231"/>
      <c r="SG115" s="231"/>
      <c r="SH115" s="231"/>
      <c r="SI115" s="231"/>
      <c r="SJ115" s="231"/>
      <c r="SK115" s="231"/>
      <c r="SL115" s="231"/>
      <c r="SM115" s="231"/>
      <c r="SN115" s="231"/>
      <c r="SO115" s="231"/>
      <c r="SP115" s="231"/>
      <c r="SQ115" s="231"/>
      <c r="SR115" s="231"/>
      <c r="SS115" s="231"/>
      <c r="ST115" s="231"/>
      <c r="SU115" s="231"/>
      <c r="SV115" s="231"/>
      <c r="SW115" s="231"/>
      <c r="SX115" s="231"/>
      <c r="SY115" s="231"/>
      <c r="SZ115" s="231"/>
      <c r="TA115" s="231"/>
      <c r="TB115" s="231"/>
      <c r="TC115" s="231"/>
      <c r="TD115" s="231"/>
      <c r="TE115" s="231"/>
      <c r="TF115" s="231"/>
      <c r="TG115" s="231"/>
      <c r="TH115" s="231"/>
      <c r="TI115" s="231"/>
      <c r="TJ115" s="231"/>
      <c r="TK115" s="231"/>
      <c r="TL115" s="231"/>
      <c r="TM115" s="231"/>
      <c r="TN115" s="231"/>
      <c r="TO115" s="231"/>
      <c r="TP115" s="231"/>
      <c r="TQ115" s="231"/>
      <c r="TR115" s="231"/>
      <c r="TS115" s="231"/>
      <c r="TT115" s="231"/>
      <c r="TU115" s="231"/>
      <c r="TV115" s="231"/>
      <c r="TW115" s="231"/>
      <c r="TX115" s="231"/>
      <c r="TY115" s="231"/>
      <c r="TZ115" s="231"/>
      <c r="UA115" s="231"/>
      <c r="UB115" s="231"/>
      <c r="UC115" s="231"/>
      <c r="UD115" s="231"/>
      <c r="UE115" s="231"/>
      <c r="UF115" s="231"/>
      <c r="UG115" s="231"/>
      <c r="UH115" s="231"/>
      <c r="UI115" s="231"/>
      <c r="UJ115" s="231"/>
      <c r="UK115" s="231"/>
      <c r="UL115" s="231"/>
      <c r="UM115" s="231"/>
      <c r="UN115" s="231"/>
      <c r="UO115" s="231"/>
      <c r="UP115" s="231"/>
      <c r="UQ115" s="231"/>
      <c r="UR115" s="231"/>
      <c r="US115" s="231"/>
      <c r="UT115" s="231"/>
      <c r="UU115" s="231"/>
      <c r="UV115" s="231"/>
      <c r="UW115" s="231"/>
      <c r="UX115" s="231"/>
      <c r="UY115" s="231"/>
      <c r="UZ115" s="231"/>
      <c r="VA115" s="231"/>
      <c r="VB115" s="231"/>
      <c r="VC115" s="231"/>
      <c r="VD115" s="231"/>
      <c r="VE115" s="231"/>
      <c r="VF115" s="231"/>
      <c r="VG115" s="231"/>
      <c r="VH115" s="231"/>
      <c r="VI115" s="231"/>
      <c r="VJ115" s="231"/>
      <c r="VK115" s="231"/>
      <c r="VL115" s="231"/>
      <c r="VM115" s="231"/>
      <c r="VN115" s="231"/>
      <c r="VO115" s="231"/>
      <c r="VP115" s="231"/>
      <c r="VQ115" s="231"/>
      <c r="VR115" s="231"/>
      <c r="VS115" s="231"/>
      <c r="VT115" s="231"/>
      <c r="VU115" s="231"/>
      <c r="VV115" s="231"/>
      <c r="VW115" s="231"/>
      <c r="VX115" s="231"/>
      <c r="VY115" s="231"/>
      <c r="VZ115" s="231"/>
      <c r="WA115" s="231"/>
      <c r="WB115" s="231"/>
      <c r="WC115" s="231"/>
      <c r="WD115" s="231"/>
      <c r="WE115" s="231"/>
      <c r="WF115" s="231"/>
      <c r="WG115" s="231"/>
      <c r="WH115" s="231"/>
      <c r="WI115" s="231"/>
      <c r="WJ115" s="231"/>
      <c r="WK115" s="231"/>
      <c r="WL115" s="231"/>
      <c r="WM115" s="231"/>
      <c r="WN115" s="231"/>
      <c r="WO115" s="231"/>
      <c r="WP115" s="231"/>
      <c r="WQ115" s="231"/>
      <c r="WR115" s="231"/>
      <c r="WS115" s="231"/>
      <c r="WT115" s="231"/>
      <c r="WU115" s="231"/>
      <c r="WV115" s="231"/>
      <c r="WW115" s="231"/>
      <c r="WX115" s="231"/>
      <c r="WY115" s="231"/>
      <c r="WZ115" s="231"/>
      <c r="XA115" s="231"/>
      <c r="XB115" s="231"/>
      <c r="XC115" s="231"/>
      <c r="XD115" s="231"/>
      <c r="XE115" s="231"/>
      <c r="XF115" s="231"/>
      <c r="XG115" s="231"/>
      <c r="XH115" s="231"/>
      <c r="XI115" s="231"/>
      <c r="XJ115" s="231"/>
      <c r="XK115" s="231"/>
      <c r="XL115" s="231"/>
      <c r="XM115" s="231"/>
      <c r="XN115" s="231"/>
      <c r="XO115" s="231"/>
      <c r="XP115" s="231"/>
      <c r="XQ115" s="231"/>
      <c r="XR115" s="231"/>
      <c r="XS115" s="231"/>
      <c r="XT115" s="231"/>
      <c r="XU115" s="231"/>
      <c r="XV115" s="231"/>
      <c r="XW115" s="231"/>
      <c r="XX115" s="231"/>
      <c r="XY115" s="231"/>
      <c r="XZ115" s="231"/>
      <c r="YA115" s="231"/>
      <c r="YB115" s="231"/>
      <c r="YC115" s="231"/>
      <c r="YD115" s="231"/>
      <c r="YE115" s="231"/>
      <c r="YF115" s="231"/>
      <c r="YG115" s="231"/>
      <c r="YH115" s="231"/>
      <c r="YI115" s="231"/>
      <c r="YJ115" s="231"/>
      <c r="YK115" s="231"/>
      <c r="YL115" s="231"/>
      <c r="YM115" s="231"/>
      <c r="YN115" s="231"/>
      <c r="YO115" s="231"/>
      <c r="YP115" s="231"/>
      <c r="YQ115" s="231"/>
      <c r="YR115" s="231"/>
      <c r="YS115" s="231"/>
      <c r="YT115" s="231"/>
      <c r="YU115" s="231"/>
      <c r="YV115" s="231"/>
      <c r="YW115" s="231"/>
      <c r="YX115" s="231"/>
      <c r="YY115" s="231"/>
      <c r="YZ115" s="231"/>
      <c r="ZA115" s="231"/>
      <c r="ZB115" s="231"/>
      <c r="ZC115" s="231"/>
      <c r="ZD115" s="231"/>
      <c r="ZE115" s="231"/>
      <c r="ZF115" s="231"/>
      <c r="ZG115" s="231"/>
      <c r="ZH115" s="231"/>
      <c r="ZI115" s="231"/>
      <c r="ZJ115" s="231"/>
      <c r="ZK115" s="231"/>
      <c r="ZL115" s="231"/>
      <c r="ZM115" s="231"/>
      <c r="ZN115" s="231"/>
      <c r="ZO115" s="231"/>
      <c r="ZP115" s="231"/>
      <c r="ZQ115" s="231"/>
      <c r="ZR115" s="231"/>
      <c r="ZS115" s="231"/>
      <c r="ZT115" s="231"/>
      <c r="ZU115" s="231"/>
      <c r="ZV115" s="231"/>
      <c r="ZW115" s="231"/>
      <c r="ZX115" s="231"/>
      <c r="ZY115" s="231"/>
      <c r="ZZ115" s="231"/>
      <c r="AAA115" s="231"/>
      <c r="AAB115" s="231"/>
      <c r="AAC115" s="231"/>
      <c r="AAD115" s="231"/>
      <c r="AAE115" s="231"/>
      <c r="AAF115" s="231"/>
      <c r="AAG115" s="231"/>
      <c r="AAH115" s="231"/>
      <c r="AAI115" s="231"/>
      <c r="AAJ115" s="231"/>
      <c r="AAK115" s="231"/>
      <c r="AAL115" s="231"/>
      <c r="AAM115" s="231"/>
      <c r="AAN115" s="231"/>
      <c r="AAO115" s="231"/>
      <c r="AAP115" s="231"/>
      <c r="AAQ115" s="231"/>
      <c r="AAR115" s="231"/>
      <c r="AAS115" s="231"/>
      <c r="AAT115" s="231"/>
      <c r="AAU115" s="231"/>
      <c r="AAV115" s="231"/>
      <c r="AAW115" s="231"/>
      <c r="AAX115" s="231"/>
      <c r="AAY115" s="231"/>
      <c r="AAZ115" s="231"/>
      <c r="ABA115" s="231"/>
      <c r="ABB115" s="231"/>
      <c r="ABC115" s="231"/>
      <c r="ABD115" s="231"/>
      <c r="ABE115" s="231"/>
      <c r="ABF115" s="231"/>
      <c r="ABG115" s="231"/>
      <c r="ABH115" s="231"/>
      <c r="ABI115" s="231"/>
      <c r="ABJ115" s="231"/>
      <c r="ABK115" s="231"/>
      <c r="ABL115" s="231"/>
      <c r="ABM115" s="231"/>
      <c r="ABN115" s="231"/>
      <c r="ABO115" s="231"/>
      <c r="ABP115" s="231"/>
      <c r="ABQ115" s="231"/>
      <c r="ABR115" s="231"/>
      <c r="ABS115" s="231"/>
      <c r="ABT115" s="231"/>
      <c r="ABU115" s="231"/>
      <c r="ABV115" s="231"/>
      <c r="ABW115" s="231"/>
      <c r="ABX115" s="231"/>
      <c r="ABY115" s="231"/>
      <c r="ABZ115" s="231"/>
      <c r="ACA115" s="231"/>
      <c r="ACB115" s="231"/>
      <c r="ACC115" s="231"/>
      <c r="ACD115" s="231"/>
      <c r="ACE115" s="231"/>
      <c r="ACF115" s="231"/>
      <c r="ACG115" s="231"/>
      <c r="ACH115" s="231"/>
      <c r="ACI115" s="231"/>
      <c r="ACJ115" s="231"/>
      <c r="ACK115" s="231"/>
      <c r="ACL115" s="231"/>
      <c r="ACM115" s="231"/>
      <c r="ACN115" s="231"/>
      <c r="ACO115" s="231"/>
      <c r="ACP115" s="231"/>
      <c r="ACQ115" s="231"/>
      <c r="ACR115" s="231"/>
      <c r="ACS115" s="231"/>
      <c r="ACT115" s="231"/>
      <c r="ACU115" s="231"/>
      <c r="ACV115" s="231"/>
      <c r="ACW115" s="231"/>
      <c r="ACX115" s="231"/>
      <c r="ACY115" s="231"/>
      <c r="ACZ115" s="231"/>
      <c r="ADA115" s="231"/>
      <c r="ADB115" s="231"/>
      <c r="ADC115" s="231"/>
      <c r="ADD115" s="231"/>
      <c r="ADE115" s="231"/>
      <c r="ADF115" s="231"/>
      <c r="ADG115" s="231"/>
      <c r="ADH115" s="231"/>
      <c r="ADI115" s="231"/>
      <c r="ADJ115" s="231"/>
      <c r="ADK115" s="231"/>
      <c r="ADL115" s="231"/>
      <c r="ADM115" s="231"/>
      <c r="ADN115" s="231"/>
      <c r="ADO115" s="231"/>
      <c r="ADP115" s="231"/>
      <c r="ADQ115" s="231"/>
      <c r="ADR115" s="231"/>
      <c r="ADS115" s="231"/>
      <c r="ADT115" s="231"/>
      <c r="ADU115" s="231"/>
      <c r="ADV115" s="231"/>
      <c r="ADW115" s="231"/>
      <c r="ADX115" s="231"/>
      <c r="ADY115" s="231"/>
      <c r="ADZ115" s="231"/>
      <c r="AEA115" s="231"/>
      <c r="AEB115" s="231"/>
      <c r="AEC115" s="231"/>
      <c r="AED115" s="231"/>
      <c r="AEE115" s="231"/>
      <c r="AEF115" s="231"/>
      <c r="AEG115" s="231"/>
      <c r="AEH115" s="231"/>
      <c r="AEI115" s="231"/>
      <c r="AEJ115" s="231"/>
      <c r="AEK115" s="231"/>
      <c r="AEL115" s="231"/>
      <c r="AEM115" s="231"/>
      <c r="AEN115" s="231"/>
      <c r="AEO115" s="231"/>
      <c r="AEP115" s="231"/>
      <c r="AEQ115" s="231"/>
      <c r="AER115" s="231"/>
      <c r="AES115" s="231"/>
      <c r="AET115" s="231"/>
      <c r="AEU115" s="231"/>
      <c r="AEV115" s="231"/>
      <c r="AEW115" s="231"/>
      <c r="AEX115" s="231"/>
      <c r="AEY115" s="231"/>
      <c r="AEZ115" s="231"/>
      <c r="AFA115" s="231"/>
      <c r="AFB115" s="231"/>
      <c r="AFC115" s="231"/>
      <c r="AFD115" s="231"/>
      <c r="AFE115" s="231"/>
      <c r="AFF115" s="231"/>
      <c r="AFG115" s="231"/>
      <c r="AFH115" s="231"/>
      <c r="AFI115" s="231"/>
      <c r="AFJ115" s="231"/>
      <c r="AFK115" s="231"/>
      <c r="AFL115" s="231"/>
      <c r="AFM115" s="231"/>
      <c r="AFN115" s="231"/>
      <c r="AFO115" s="231"/>
      <c r="AFP115" s="231"/>
      <c r="AFQ115" s="231"/>
      <c r="AFR115" s="231"/>
      <c r="AFS115" s="231"/>
      <c r="AFT115" s="231"/>
      <c r="AFU115" s="231"/>
      <c r="AFV115" s="231"/>
      <c r="AFW115" s="231"/>
      <c r="AFX115" s="231"/>
      <c r="AFY115" s="231"/>
      <c r="AFZ115" s="231"/>
      <c r="AGA115" s="231"/>
      <c r="AGB115" s="231"/>
      <c r="AGC115" s="231"/>
      <c r="AGD115" s="231"/>
      <c r="AGE115" s="231"/>
      <c r="AGF115" s="231"/>
      <c r="AGG115" s="231"/>
      <c r="AGH115" s="231"/>
      <c r="AGI115" s="231"/>
      <c r="AGJ115" s="231"/>
      <c r="AGK115" s="231"/>
      <c r="AGL115" s="231"/>
      <c r="AGM115" s="231"/>
      <c r="AGN115" s="231"/>
      <c r="AGO115" s="231"/>
      <c r="AGP115" s="231"/>
      <c r="AGQ115" s="231"/>
      <c r="AGR115" s="231"/>
      <c r="AGS115" s="231"/>
      <c r="AGT115" s="231"/>
      <c r="AGU115" s="231"/>
      <c r="AGV115" s="231"/>
      <c r="AGW115" s="231"/>
      <c r="AGX115" s="231"/>
      <c r="AGY115" s="231"/>
      <c r="AGZ115" s="231"/>
      <c r="AHA115" s="231"/>
      <c r="AHB115" s="231"/>
      <c r="AHC115" s="231"/>
      <c r="AHD115" s="231"/>
      <c r="AHE115" s="231"/>
      <c r="AHF115" s="231"/>
      <c r="AHG115" s="231"/>
      <c r="AHH115" s="231"/>
      <c r="AHI115" s="231"/>
      <c r="AHJ115" s="231"/>
      <c r="AHK115" s="231"/>
      <c r="AHL115" s="231"/>
      <c r="AHM115" s="231"/>
      <c r="AHN115" s="231"/>
      <c r="AHO115" s="231"/>
      <c r="AHP115" s="231"/>
      <c r="AHQ115" s="231"/>
      <c r="AHR115" s="231"/>
      <c r="AHS115" s="231"/>
      <c r="AHT115" s="231"/>
      <c r="AHU115" s="231"/>
      <c r="AHV115" s="231"/>
      <c r="AHW115" s="231"/>
      <c r="AHX115" s="231"/>
      <c r="AHY115" s="231"/>
      <c r="AHZ115" s="231"/>
      <c r="AIA115" s="231"/>
      <c r="AIB115" s="231"/>
      <c r="AIC115" s="231"/>
      <c r="AID115" s="231"/>
      <c r="AIE115" s="231"/>
      <c r="AIF115" s="231"/>
      <c r="AIG115" s="231"/>
      <c r="AIH115" s="231"/>
      <c r="AII115" s="231"/>
      <c r="AIJ115" s="231"/>
      <c r="AIK115" s="231"/>
      <c r="AIL115" s="231"/>
      <c r="AIM115" s="231"/>
      <c r="AIN115" s="231"/>
      <c r="AIO115" s="231"/>
      <c r="AIP115" s="231"/>
      <c r="AIQ115" s="231"/>
      <c r="AIR115" s="231"/>
      <c r="AIS115" s="231"/>
      <c r="AIT115" s="231"/>
      <c r="AIU115" s="231"/>
      <c r="AIV115" s="231"/>
      <c r="AIW115" s="231"/>
      <c r="AIX115" s="231"/>
      <c r="AIY115" s="231"/>
      <c r="AIZ115" s="231"/>
      <c r="AJA115" s="231"/>
      <c r="AJB115" s="231"/>
      <c r="AJC115" s="231"/>
      <c r="AJD115" s="231"/>
      <c r="AJE115" s="231"/>
      <c r="AJF115" s="231"/>
      <c r="AJG115" s="231"/>
      <c r="AJH115" s="231"/>
      <c r="AJI115" s="231"/>
      <c r="AJJ115" s="231"/>
      <c r="AJK115" s="231"/>
      <c r="AJL115" s="231"/>
      <c r="AJM115" s="231"/>
      <c r="AJN115" s="231"/>
      <c r="AJO115" s="231"/>
      <c r="AJP115" s="231"/>
      <c r="AJQ115" s="231"/>
      <c r="AJR115" s="231"/>
      <c r="AJS115" s="231"/>
      <c r="AJT115" s="231"/>
      <c r="AJU115" s="231"/>
      <c r="AJV115" s="231"/>
      <c r="AJW115" s="231"/>
      <c r="AJX115" s="231"/>
      <c r="AJY115" s="231"/>
      <c r="AJZ115" s="231"/>
      <c r="AKA115" s="231"/>
      <c r="AKB115" s="231"/>
      <c r="AKC115" s="231"/>
      <c r="AKD115" s="231"/>
      <c r="AKE115" s="231"/>
      <c r="AKF115" s="231"/>
      <c r="AKG115" s="231"/>
      <c r="AKH115" s="231"/>
      <c r="AKI115" s="231"/>
      <c r="AKJ115" s="231"/>
      <c r="AKK115" s="231"/>
      <c r="AKL115" s="231"/>
      <c r="AKM115" s="231"/>
      <c r="AKN115" s="231"/>
      <c r="AKO115" s="231"/>
      <c r="AKP115" s="231"/>
      <c r="AKQ115" s="231"/>
      <c r="AKR115" s="231"/>
      <c r="AKS115" s="231"/>
      <c r="AKT115" s="231"/>
      <c r="AKU115" s="231"/>
      <c r="AKV115" s="231"/>
      <c r="AKW115" s="231"/>
      <c r="AKX115" s="231"/>
      <c r="AKY115" s="231"/>
      <c r="AKZ115" s="231"/>
      <c r="ALA115" s="231"/>
      <c r="ALB115" s="231"/>
      <c r="ALC115" s="231"/>
      <c r="ALD115" s="231"/>
      <c r="ALE115" s="231"/>
      <c r="ALF115" s="231"/>
      <c r="ALG115" s="231"/>
      <c r="ALH115" s="231"/>
      <c r="ALI115" s="231"/>
      <c r="ALJ115" s="231"/>
      <c r="ALK115" s="231"/>
      <c r="ALL115" s="231"/>
      <c r="ALM115" s="231"/>
      <c r="ALN115" s="231"/>
      <c r="ALO115" s="231"/>
      <c r="ALP115" s="231"/>
      <c r="ALQ115" s="231"/>
      <c r="ALR115" s="231"/>
      <c r="ALS115" s="231"/>
      <c r="ALT115" s="231"/>
      <c r="ALU115" s="231"/>
      <c r="ALV115" s="231"/>
      <c r="ALW115" s="231"/>
      <c r="ALX115" s="231"/>
      <c r="ALY115" s="231"/>
      <c r="ALZ115" s="231"/>
      <c r="AMA115" s="231"/>
      <c r="AMB115" s="231"/>
      <c r="AMC115" s="231"/>
      <c r="AMD115" s="231"/>
      <c r="AME115" s="231"/>
      <c r="AMF115" s="231"/>
      <c r="AMG115" s="231"/>
      <c r="AMH115" s="231"/>
    </row>
    <row r="116" spans="1:1022" s="230" customFormat="1" x14ac:dyDescent="0.25">
      <c r="A116" s="256"/>
      <c r="B116" s="257"/>
      <c r="C116" s="257"/>
      <c r="D116" s="231"/>
      <c r="E116" s="258"/>
      <c r="F116" s="259"/>
      <c r="G116" s="231"/>
      <c r="H116" s="231"/>
      <c r="I116" s="231"/>
      <c r="J116" s="259"/>
      <c r="K116" s="259"/>
      <c r="L116" s="231"/>
      <c r="M116" s="231"/>
      <c r="N116" s="259"/>
      <c r="O116" s="231"/>
      <c r="P116" s="231"/>
      <c r="Q116" s="231"/>
      <c r="R116" s="231"/>
      <c r="S116" s="260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1"/>
      <c r="AH116" s="231"/>
      <c r="AI116" s="231"/>
      <c r="AJ116" s="231"/>
      <c r="AK116" s="319"/>
      <c r="AL116" s="231"/>
      <c r="AM116" s="231"/>
      <c r="AN116" s="231"/>
      <c r="AO116" s="231"/>
      <c r="AP116" s="231"/>
      <c r="AQ116" s="231"/>
      <c r="AR116" s="231"/>
      <c r="AS116" s="231"/>
      <c r="AT116" s="231"/>
      <c r="AU116" s="231"/>
      <c r="AV116" s="319"/>
      <c r="AW116" s="231"/>
      <c r="AX116" s="231"/>
      <c r="AY116" s="231"/>
      <c r="AZ116" s="231"/>
      <c r="BA116" s="231"/>
      <c r="BB116" s="231"/>
      <c r="BC116" s="231"/>
      <c r="BD116" s="231"/>
      <c r="BE116" s="231"/>
      <c r="BF116" s="231"/>
      <c r="BG116" s="231"/>
      <c r="BH116" s="231"/>
      <c r="BI116" s="231"/>
      <c r="BJ116" s="231"/>
      <c r="BK116" s="231"/>
      <c r="BL116" s="231"/>
      <c r="BM116" s="231"/>
      <c r="BN116" s="231"/>
      <c r="BO116" s="231"/>
      <c r="BP116" s="231"/>
      <c r="BQ116" s="231"/>
      <c r="BR116" s="231"/>
      <c r="BS116" s="231"/>
      <c r="BT116" s="231"/>
      <c r="BU116" s="231"/>
      <c r="BV116" s="231"/>
      <c r="BW116" s="231"/>
      <c r="BX116" s="231"/>
      <c r="BY116" s="231"/>
      <c r="BZ116" s="231"/>
      <c r="CA116" s="231"/>
      <c r="CB116" s="231"/>
      <c r="CC116" s="231"/>
      <c r="CD116" s="231"/>
      <c r="CE116" s="231"/>
      <c r="CF116" s="231"/>
      <c r="CG116" s="231"/>
      <c r="CH116" s="231"/>
      <c r="CI116" s="231"/>
      <c r="CJ116" s="231"/>
      <c r="CK116" s="231"/>
      <c r="CL116" s="231"/>
      <c r="CM116" s="231"/>
      <c r="CN116" s="231"/>
      <c r="CO116" s="231"/>
      <c r="CP116" s="231"/>
      <c r="CQ116" s="231"/>
      <c r="CR116" s="231"/>
      <c r="CS116" s="231"/>
      <c r="CT116" s="231"/>
      <c r="CU116" s="231"/>
      <c r="CV116" s="231"/>
      <c r="CW116" s="231"/>
      <c r="CX116" s="231"/>
      <c r="CY116" s="231"/>
      <c r="CZ116" s="231"/>
      <c r="DA116" s="231"/>
      <c r="DB116" s="231"/>
      <c r="DC116" s="231"/>
      <c r="DD116" s="231"/>
      <c r="DE116" s="231"/>
      <c r="DF116" s="231"/>
      <c r="DG116" s="231"/>
      <c r="DH116" s="231"/>
      <c r="DI116" s="231"/>
      <c r="DJ116" s="231"/>
      <c r="DK116" s="231"/>
      <c r="DL116" s="231"/>
      <c r="DM116" s="231"/>
      <c r="DN116" s="231"/>
      <c r="DO116" s="231"/>
      <c r="DP116" s="231"/>
      <c r="DQ116" s="231"/>
      <c r="DR116" s="231"/>
      <c r="DS116" s="231"/>
      <c r="DT116" s="231"/>
      <c r="DU116" s="231"/>
      <c r="DV116" s="231"/>
      <c r="DW116" s="231"/>
      <c r="DX116" s="231"/>
      <c r="DY116" s="231"/>
      <c r="DZ116" s="231"/>
      <c r="EA116" s="231"/>
      <c r="EB116" s="231"/>
      <c r="EC116" s="231"/>
      <c r="ED116" s="231"/>
      <c r="EE116" s="231"/>
      <c r="EF116" s="231"/>
      <c r="EG116" s="231"/>
      <c r="EH116" s="231"/>
      <c r="EI116" s="231"/>
      <c r="EJ116" s="231"/>
      <c r="EK116" s="231"/>
      <c r="EL116" s="231"/>
      <c r="EM116" s="231"/>
      <c r="EN116" s="231"/>
      <c r="EO116" s="231"/>
      <c r="EP116" s="231"/>
      <c r="EQ116" s="231"/>
      <c r="ER116" s="231"/>
      <c r="ES116" s="231"/>
      <c r="ET116" s="231"/>
      <c r="EU116" s="231"/>
      <c r="EV116" s="231"/>
      <c r="EW116" s="231"/>
      <c r="EX116" s="231"/>
      <c r="EY116" s="231"/>
      <c r="EZ116" s="231"/>
      <c r="FA116" s="231"/>
      <c r="FB116" s="231"/>
      <c r="FC116" s="231"/>
      <c r="FD116" s="231"/>
      <c r="FE116" s="231"/>
      <c r="FF116" s="231"/>
      <c r="FG116" s="231"/>
      <c r="FH116" s="231"/>
      <c r="FI116" s="231"/>
      <c r="FJ116" s="231"/>
      <c r="FK116" s="231"/>
      <c r="FL116" s="231"/>
      <c r="FM116" s="231"/>
      <c r="FN116" s="231"/>
      <c r="FO116" s="231"/>
      <c r="FP116" s="231"/>
      <c r="FQ116" s="231"/>
      <c r="FR116" s="231"/>
      <c r="FS116" s="231"/>
      <c r="FT116" s="231"/>
      <c r="FU116" s="231"/>
      <c r="FV116" s="231"/>
      <c r="FW116" s="231"/>
      <c r="FX116" s="231"/>
      <c r="FY116" s="231"/>
      <c r="FZ116" s="231"/>
      <c r="GA116" s="231"/>
      <c r="GB116" s="231"/>
      <c r="GC116" s="231"/>
      <c r="GD116" s="231"/>
      <c r="GE116" s="231"/>
      <c r="GF116" s="231"/>
      <c r="GG116" s="231"/>
      <c r="GH116" s="231"/>
      <c r="GI116" s="231"/>
      <c r="GJ116" s="231"/>
      <c r="GK116" s="231"/>
      <c r="GL116" s="231"/>
      <c r="GM116" s="231"/>
      <c r="GN116" s="231"/>
      <c r="GO116" s="231"/>
      <c r="GP116" s="231"/>
      <c r="GQ116" s="231"/>
      <c r="GR116" s="231"/>
      <c r="GS116" s="231"/>
      <c r="GT116" s="231"/>
      <c r="GU116" s="231"/>
      <c r="GV116" s="231"/>
      <c r="GW116" s="231"/>
      <c r="GX116" s="231"/>
      <c r="GY116" s="231"/>
      <c r="GZ116" s="231"/>
      <c r="HA116" s="231"/>
      <c r="HB116" s="231"/>
      <c r="HC116" s="231"/>
      <c r="HD116" s="231"/>
      <c r="HE116" s="231"/>
      <c r="HF116" s="231"/>
      <c r="HG116" s="231"/>
      <c r="HH116" s="231"/>
      <c r="HI116" s="231"/>
      <c r="HJ116" s="231"/>
      <c r="HK116" s="231"/>
      <c r="HL116" s="231"/>
      <c r="HM116" s="231"/>
      <c r="HN116" s="231"/>
      <c r="HO116" s="231"/>
      <c r="HP116" s="231"/>
      <c r="HQ116" s="231"/>
      <c r="HR116" s="231"/>
      <c r="HS116" s="231"/>
      <c r="HT116" s="231"/>
      <c r="HU116" s="231"/>
      <c r="HV116" s="231"/>
      <c r="HW116" s="231"/>
      <c r="HX116" s="231"/>
      <c r="HY116" s="231"/>
      <c r="HZ116" s="231"/>
      <c r="IA116" s="231"/>
      <c r="IB116" s="231"/>
      <c r="IC116" s="231"/>
      <c r="ID116" s="231"/>
      <c r="IE116" s="231"/>
      <c r="IF116" s="231"/>
      <c r="IG116" s="231"/>
      <c r="IH116" s="231"/>
      <c r="II116" s="231"/>
      <c r="IJ116" s="231"/>
      <c r="IK116" s="231"/>
      <c r="IL116" s="231"/>
      <c r="IM116" s="231"/>
      <c r="IN116" s="231"/>
      <c r="IO116" s="231"/>
      <c r="IP116" s="231"/>
      <c r="IQ116" s="231"/>
      <c r="IR116" s="231"/>
      <c r="IS116" s="231"/>
      <c r="IT116" s="231"/>
      <c r="IU116" s="231"/>
      <c r="IV116" s="231"/>
      <c r="IW116" s="231"/>
      <c r="IX116" s="231"/>
      <c r="IY116" s="231"/>
      <c r="IZ116" s="231"/>
      <c r="JA116" s="231"/>
      <c r="JB116" s="231"/>
      <c r="JC116" s="231"/>
      <c r="JD116" s="231"/>
      <c r="JE116" s="231"/>
      <c r="JF116" s="231"/>
      <c r="JG116" s="231"/>
      <c r="JH116" s="231"/>
      <c r="JI116" s="231"/>
      <c r="JJ116" s="231"/>
      <c r="JK116" s="231"/>
      <c r="JL116" s="231"/>
      <c r="JM116" s="231"/>
      <c r="JN116" s="231"/>
      <c r="JO116" s="231"/>
      <c r="JP116" s="231"/>
      <c r="JQ116" s="231"/>
      <c r="JR116" s="231"/>
      <c r="JS116" s="231"/>
      <c r="JT116" s="231"/>
      <c r="JU116" s="231"/>
      <c r="JV116" s="231"/>
      <c r="JW116" s="231"/>
      <c r="JX116" s="231"/>
      <c r="JY116" s="231"/>
      <c r="JZ116" s="231"/>
      <c r="KA116" s="231"/>
      <c r="KB116" s="231"/>
      <c r="KC116" s="231"/>
      <c r="KD116" s="231"/>
      <c r="KE116" s="231"/>
      <c r="KF116" s="231"/>
      <c r="KG116" s="231"/>
      <c r="KH116" s="231"/>
      <c r="KI116" s="231"/>
      <c r="KJ116" s="231"/>
      <c r="KK116" s="231"/>
      <c r="KL116" s="231"/>
      <c r="KM116" s="231"/>
      <c r="KN116" s="231"/>
      <c r="KO116" s="231"/>
      <c r="KP116" s="231"/>
      <c r="KQ116" s="231"/>
      <c r="KR116" s="231"/>
      <c r="KS116" s="231"/>
      <c r="KT116" s="231"/>
      <c r="KU116" s="231"/>
      <c r="KV116" s="231"/>
      <c r="KW116" s="231"/>
      <c r="KX116" s="231"/>
      <c r="KY116" s="231"/>
      <c r="KZ116" s="231"/>
      <c r="LA116" s="231"/>
      <c r="LB116" s="231"/>
      <c r="LC116" s="231"/>
      <c r="LD116" s="231"/>
      <c r="LE116" s="231"/>
      <c r="LF116" s="231"/>
      <c r="LG116" s="231"/>
      <c r="LH116" s="231"/>
      <c r="LI116" s="231"/>
      <c r="LJ116" s="231"/>
      <c r="LK116" s="231"/>
      <c r="LL116" s="231"/>
      <c r="LM116" s="231"/>
      <c r="LN116" s="231"/>
      <c r="LO116" s="231"/>
      <c r="LP116" s="231"/>
      <c r="LQ116" s="231"/>
      <c r="LR116" s="231"/>
      <c r="LS116" s="231"/>
      <c r="LT116" s="231"/>
      <c r="LU116" s="231"/>
      <c r="LV116" s="231"/>
      <c r="LW116" s="231"/>
      <c r="LX116" s="231"/>
      <c r="LY116" s="231"/>
      <c r="LZ116" s="231"/>
      <c r="MA116" s="231"/>
      <c r="MB116" s="231"/>
      <c r="MC116" s="231"/>
      <c r="MD116" s="231"/>
      <c r="ME116" s="231"/>
      <c r="MF116" s="231"/>
      <c r="MG116" s="231"/>
      <c r="MH116" s="231"/>
      <c r="MI116" s="231"/>
      <c r="MJ116" s="231"/>
      <c r="MK116" s="231"/>
      <c r="ML116" s="231"/>
      <c r="MM116" s="231"/>
      <c r="MN116" s="231"/>
      <c r="MO116" s="231"/>
      <c r="MP116" s="231"/>
      <c r="MQ116" s="231"/>
      <c r="MR116" s="231"/>
      <c r="MS116" s="231"/>
      <c r="MT116" s="231"/>
      <c r="MU116" s="231"/>
      <c r="MV116" s="231"/>
      <c r="MW116" s="231"/>
      <c r="MX116" s="231"/>
      <c r="MY116" s="231"/>
      <c r="MZ116" s="231"/>
      <c r="NA116" s="231"/>
      <c r="NB116" s="231"/>
      <c r="NC116" s="231"/>
      <c r="ND116" s="231"/>
      <c r="NE116" s="231"/>
      <c r="NF116" s="231"/>
      <c r="NG116" s="231"/>
      <c r="NH116" s="231"/>
      <c r="NI116" s="231"/>
      <c r="NJ116" s="231"/>
      <c r="NK116" s="231"/>
      <c r="NL116" s="231"/>
      <c r="NM116" s="231"/>
      <c r="NN116" s="231"/>
      <c r="NO116" s="231"/>
      <c r="NP116" s="231"/>
      <c r="NQ116" s="231"/>
      <c r="NR116" s="231"/>
      <c r="NS116" s="231"/>
      <c r="NT116" s="231"/>
      <c r="NU116" s="231"/>
      <c r="NV116" s="231"/>
      <c r="NW116" s="231"/>
      <c r="NX116" s="231"/>
      <c r="NY116" s="231"/>
      <c r="NZ116" s="231"/>
      <c r="OA116" s="231"/>
      <c r="OB116" s="231"/>
      <c r="OC116" s="231"/>
      <c r="OD116" s="231"/>
      <c r="OE116" s="231"/>
      <c r="OF116" s="231"/>
      <c r="OG116" s="231"/>
      <c r="OH116" s="231"/>
      <c r="OI116" s="231"/>
      <c r="OJ116" s="231"/>
      <c r="OK116" s="231"/>
      <c r="OL116" s="231"/>
      <c r="OM116" s="231"/>
      <c r="ON116" s="231"/>
      <c r="OO116" s="231"/>
      <c r="OP116" s="231"/>
      <c r="OQ116" s="231"/>
      <c r="OR116" s="231"/>
      <c r="OS116" s="231"/>
      <c r="OT116" s="231"/>
      <c r="OU116" s="231"/>
      <c r="OV116" s="231"/>
      <c r="OW116" s="231"/>
      <c r="OX116" s="231"/>
      <c r="OY116" s="231"/>
      <c r="OZ116" s="231"/>
      <c r="PA116" s="231"/>
      <c r="PB116" s="231"/>
      <c r="PC116" s="231"/>
      <c r="PD116" s="231"/>
      <c r="PE116" s="231"/>
      <c r="PF116" s="231"/>
      <c r="PG116" s="231"/>
      <c r="PH116" s="231"/>
      <c r="PI116" s="231"/>
      <c r="PJ116" s="231"/>
      <c r="PK116" s="231"/>
      <c r="PL116" s="231"/>
      <c r="PM116" s="231"/>
      <c r="PN116" s="231"/>
      <c r="PO116" s="231"/>
      <c r="PP116" s="231"/>
      <c r="PQ116" s="231"/>
      <c r="PR116" s="231"/>
      <c r="PS116" s="231"/>
      <c r="PT116" s="231"/>
      <c r="PU116" s="231"/>
      <c r="PV116" s="231"/>
      <c r="PW116" s="231"/>
      <c r="PX116" s="231"/>
      <c r="PY116" s="231"/>
      <c r="PZ116" s="231"/>
      <c r="QA116" s="231"/>
      <c r="QB116" s="231"/>
      <c r="QC116" s="231"/>
      <c r="QD116" s="231"/>
      <c r="QE116" s="231"/>
      <c r="QF116" s="231"/>
      <c r="QG116" s="231"/>
      <c r="QH116" s="231"/>
      <c r="QI116" s="231"/>
      <c r="QJ116" s="231"/>
      <c r="QK116" s="231"/>
      <c r="QL116" s="231"/>
      <c r="QM116" s="231"/>
      <c r="QN116" s="231"/>
      <c r="QO116" s="231"/>
      <c r="QP116" s="231"/>
      <c r="QQ116" s="231"/>
      <c r="QR116" s="231"/>
      <c r="QS116" s="231"/>
      <c r="QT116" s="231"/>
      <c r="QU116" s="231"/>
      <c r="QV116" s="231"/>
      <c r="QW116" s="231"/>
      <c r="QX116" s="231"/>
      <c r="QY116" s="231"/>
      <c r="QZ116" s="231"/>
      <c r="RA116" s="231"/>
      <c r="RB116" s="231"/>
      <c r="RC116" s="231"/>
      <c r="RD116" s="231"/>
      <c r="RE116" s="231"/>
      <c r="RF116" s="231"/>
      <c r="RG116" s="231"/>
      <c r="RH116" s="231"/>
      <c r="RI116" s="231"/>
      <c r="RJ116" s="231"/>
      <c r="RK116" s="231"/>
      <c r="RL116" s="231"/>
      <c r="RM116" s="231"/>
      <c r="RN116" s="231"/>
      <c r="RO116" s="231"/>
      <c r="RP116" s="231"/>
      <c r="RQ116" s="231"/>
      <c r="RR116" s="231"/>
      <c r="RS116" s="231"/>
      <c r="RT116" s="231"/>
      <c r="RU116" s="231"/>
      <c r="RV116" s="231"/>
      <c r="RW116" s="231"/>
      <c r="RX116" s="231"/>
      <c r="RY116" s="231"/>
      <c r="RZ116" s="231"/>
      <c r="SA116" s="231"/>
      <c r="SB116" s="231"/>
      <c r="SC116" s="231"/>
      <c r="SD116" s="231"/>
      <c r="SE116" s="231"/>
      <c r="SF116" s="231"/>
      <c r="SG116" s="231"/>
      <c r="SH116" s="231"/>
      <c r="SI116" s="231"/>
      <c r="SJ116" s="231"/>
      <c r="SK116" s="231"/>
      <c r="SL116" s="231"/>
      <c r="SM116" s="231"/>
      <c r="SN116" s="231"/>
      <c r="SO116" s="231"/>
      <c r="SP116" s="231"/>
      <c r="SQ116" s="231"/>
      <c r="SR116" s="231"/>
      <c r="SS116" s="231"/>
      <c r="ST116" s="231"/>
      <c r="SU116" s="231"/>
      <c r="SV116" s="231"/>
      <c r="SW116" s="231"/>
      <c r="SX116" s="231"/>
      <c r="SY116" s="231"/>
      <c r="SZ116" s="231"/>
      <c r="TA116" s="231"/>
      <c r="TB116" s="231"/>
      <c r="TC116" s="231"/>
      <c r="TD116" s="231"/>
      <c r="TE116" s="231"/>
      <c r="TF116" s="231"/>
      <c r="TG116" s="231"/>
      <c r="TH116" s="231"/>
      <c r="TI116" s="231"/>
      <c r="TJ116" s="231"/>
      <c r="TK116" s="231"/>
      <c r="TL116" s="231"/>
      <c r="TM116" s="231"/>
      <c r="TN116" s="231"/>
      <c r="TO116" s="231"/>
      <c r="TP116" s="231"/>
      <c r="TQ116" s="231"/>
      <c r="TR116" s="231"/>
      <c r="TS116" s="231"/>
      <c r="TT116" s="231"/>
      <c r="TU116" s="231"/>
      <c r="TV116" s="231"/>
      <c r="TW116" s="231"/>
      <c r="TX116" s="231"/>
      <c r="TY116" s="231"/>
      <c r="TZ116" s="231"/>
      <c r="UA116" s="231"/>
      <c r="UB116" s="231"/>
      <c r="UC116" s="231"/>
      <c r="UD116" s="231"/>
      <c r="UE116" s="231"/>
      <c r="UF116" s="231"/>
      <c r="UG116" s="231"/>
      <c r="UH116" s="231"/>
      <c r="UI116" s="231"/>
      <c r="UJ116" s="231"/>
      <c r="UK116" s="231"/>
      <c r="UL116" s="231"/>
      <c r="UM116" s="231"/>
      <c r="UN116" s="231"/>
      <c r="UO116" s="231"/>
      <c r="UP116" s="231"/>
      <c r="UQ116" s="231"/>
      <c r="UR116" s="231"/>
      <c r="US116" s="231"/>
      <c r="UT116" s="231"/>
      <c r="UU116" s="231"/>
      <c r="UV116" s="231"/>
      <c r="UW116" s="231"/>
      <c r="UX116" s="231"/>
      <c r="UY116" s="231"/>
      <c r="UZ116" s="231"/>
      <c r="VA116" s="231"/>
      <c r="VB116" s="231"/>
      <c r="VC116" s="231"/>
      <c r="VD116" s="231"/>
      <c r="VE116" s="231"/>
      <c r="VF116" s="231"/>
      <c r="VG116" s="231"/>
      <c r="VH116" s="231"/>
      <c r="VI116" s="231"/>
      <c r="VJ116" s="231"/>
      <c r="VK116" s="231"/>
      <c r="VL116" s="231"/>
      <c r="VM116" s="231"/>
      <c r="VN116" s="231"/>
      <c r="VO116" s="231"/>
      <c r="VP116" s="231"/>
      <c r="VQ116" s="231"/>
      <c r="VR116" s="231"/>
      <c r="VS116" s="231"/>
      <c r="VT116" s="231"/>
      <c r="VU116" s="231"/>
      <c r="VV116" s="231"/>
      <c r="VW116" s="231"/>
      <c r="VX116" s="231"/>
      <c r="VY116" s="231"/>
      <c r="VZ116" s="231"/>
      <c r="WA116" s="231"/>
      <c r="WB116" s="231"/>
      <c r="WC116" s="231"/>
      <c r="WD116" s="231"/>
      <c r="WE116" s="231"/>
      <c r="WF116" s="231"/>
      <c r="WG116" s="231"/>
      <c r="WH116" s="231"/>
      <c r="WI116" s="231"/>
      <c r="WJ116" s="231"/>
      <c r="WK116" s="231"/>
      <c r="WL116" s="231"/>
      <c r="WM116" s="231"/>
      <c r="WN116" s="231"/>
      <c r="WO116" s="231"/>
      <c r="WP116" s="231"/>
      <c r="WQ116" s="231"/>
      <c r="WR116" s="231"/>
      <c r="WS116" s="231"/>
      <c r="WT116" s="231"/>
      <c r="WU116" s="231"/>
      <c r="WV116" s="231"/>
      <c r="WW116" s="231"/>
      <c r="WX116" s="231"/>
      <c r="WY116" s="231"/>
      <c r="WZ116" s="231"/>
      <c r="XA116" s="231"/>
      <c r="XB116" s="231"/>
      <c r="XC116" s="231"/>
      <c r="XD116" s="231"/>
      <c r="XE116" s="231"/>
      <c r="XF116" s="231"/>
      <c r="XG116" s="231"/>
      <c r="XH116" s="231"/>
      <c r="XI116" s="231"/>
      <c r="XJ116" s="231"/>
      <c r="XK116" s="231"/>
      <c r="XL116" s="231"/>
      <c r="XM116" s="231"/>
      <c r="XN116" s="231"/>
      <c r="XO116" s="231"/>
      <c r="XP116" s="231"/>
      <c r="XQ116" s="231"/>
      <c r="XR116" s="231"/>
      <c r="XS116" s="231"/>
      <c r="XT116" s="231"/>
      <c r="XU116" s="231"/>
      <c r="XV116" s="231"/>
      <c r="XW116" s="231"/>
      <c r="XX116" s="231"/>
      <c r="XY116" s="231"/>
      <c r="XZ116" s="231"/>
      <c r="YA116" s="231"/>
      <c r="YB116" s="231"/>
      <c r="YC116" s="231"/>
      <c r="YD116" s="231"/>
      <c r="YE116" s="231"/>
      <c r="YF116" s="231"/>
      <c r="YG116" s="231"/>
      <c r="YH116" s="231"/>
      <c r="YI116" s="231"/>
      <c r="YJ116" s="231"/>
      <c r="YK116" s="231"/>
      <c r="YL116" s="231"/>
      <c r="YM116" s="231"/>
      <c r="YN116" s="231"/>
      <c r="YO116" s="231"/>
      <c r="YP116" s="231"/>
      <c r="YQ116" s="231"/>
      <c r="YR116" s="231"/>
      <c r="YS116" s="231"/>
      <c r="YT116" s="231"/>
      <c r="YU116" s="231"/>
      <c r="YV116" s="231"/>
      <c r="YW116" s="231"/>
      <c r="YX116" s="231"/>
      <c r="YY116" s="231"/>
      <c r="YZ116" s="231"/>
      <c r="ZA116" s="231"/>
      <c r="ZB116" s="231"/>
      <c r="ZC116" s="231"/>
      <c r="ZD116" s="231"/>
      <c r="ZE116" s="231"/>
      <c r="ZF116" s="231"/>
      <c r="ZG116" s="231"/>
      <c r="ZH116" s="231"/>
      <c r="ZI116" s="231"/>
      <c r="ZJ116" s="231"/>
      <c r="ZK116" s="231"/>
      <c r="ZL116" s="231"/>
      <c r="ZM116" s="231"/>
      <c r="ZN116" s="231"/>
      <c r="ZO116" s="231"/>
      <c r="ZP116" s="231"/>
      <c r="ZQ116" s="231"/>
      <c r="ZR116" s="231"/>
      <c r="ZS116" s="231"/>
      <c r="ZT116" s="231"/>
      <c r="ZU116" s="231"/>
      <c r="ZV116" s="231"/>
      <c r="ZW116" s="231"/>
      <c r="ZX116" s="231"/>
      <c r="ZY116" s="231"/>
      <c r="ZZ116" s="231"/>
      <c r="AAA116" s="231"/>
      <c r="AAB116" s="231"/>
      <c r="AAC116" s="231"/>
      <c r="AAD116" s="231"/>
      <c r="AAE116" s="231"/>
      <c r="AAF116" s="231"/>
      <c r="AAG116" s="231"/>
      <c r="AAH116" s="231"/>
      <c r="AAI116" s="231"/>
      <c r="AAJ116" s="231"/>
      <c r="AAK116" s="231"/>
      <c r="AAL116" s="231"/>
      <c r="AAM116" s="231"/>
      <c r="AAN116" s="231"/>
      <c r="AAO116" s="231"/>
      <c r="AAP116" s="231"/>
      <c r="AAQ116" s="231"/>
      <c r="AAR116" s="231"/>
      <c r="AAS116" s="231"/>
      <c r="AAT116" s="231"/>
      <c r="AAU116" s="231"/>
      <c r="AAV116" s="231"/>
      <c r="AAW116" s="231"/>
      <c r="AAX116" s="231"/>
      <c r="AAY116" s="231"/>
      <c r="AAZ116" s="231"/>
      <c r="ABA116" s="231"/>
      <c r="ABB116" s="231"/>
      <c r="ABC116" s="231"/>
      <c r="ABD116" s="231"/>
      <c r="ABE116" s="231"/>
      <c r="ABF116" s="231"/>
      <c r="ABG116" s="231"/>
      <c r="ABH116" s="231"/>
      <c r="ABI116" s="231"/>
      <c r="ABJ116" s="231"/>
      <c r="ABK116" s="231"/>
      <c r="ABL116" s="231"/>
      <c r="ABM116" s="231"/>
      <c r="ABN116" s="231"/>
      <c r="ABO116" s="231"/>
      <c r="ABP116" s="231"/>
      <c r="ABQ116" s="231"/>
      <c r="ABR116" s="231"/>
      <c r="ABS116" s="231"/>
      <c r="ABT116" s="231"/>
      <c r="ABU116" s="231"/>
      <c r="ABV116" s="231"/>
      <c r="ABW116" s="231"/>
      <c r="ABX116" s="231"/>
      <c r="ABY116" s="231"/>
      <c r="ABZ116" s="231"/>
      <c r="ACA116" s="231"/>
      <c r="ACB116" s="231"/>
      <c r="ACC116" s="231"/>
      <c r="ACD116" s="231"/>
      <c r="ACE116" s="231"/>
      <c r="ACF116" s="231"/>
      <c r="ACG116" s="231"/>
      <c r="ACH116" s="231"/>
      <c r="ACI116" s="231"/>
      <c r="ACJ116" s="231"/>
      <c r="ACK116" s="231"/>
      <c r="ACL116" s="231"/>
      <c r="ACM116" s="231"/>
      <c r="ACN116" s="231"/>
      <c r="ACO116" s="231"/>
      <c r="ACP116" s="231"/>
      <c r="ACQ116" s="231"/>
      <c r="ACR116" s="231"/>
      <c r="ACS116" s="231"/>
      <c r="ACT116" s="231"/>
      <c r="ACU116" s="231"/>
      <c r="ACV116" s="231"/>
      <c r="ACW116" s="231"/>
      <c r="ACX116" s="231"/>
      <c r="ACY116" s="231"/>
      <c r="ACZ116" s="231"/>
      <c r="ADA116" s="231"/>
      <c r="ADB116" s="231"/>
      <c r="ADC116" s="231"/>
      <c r="ADD116" s="231"/>
      <c r="ADE116" s="231"/>
      <c r="ADF116" s="231"/>
      <c r="ADG116" s="231"/>
      <c r="ADH116" s="231"/>
      <c r="ADI116" s="231"/>
      <c r="ADJ116" s="231"/>
      <c r="ADK116" s="231"/>
      <c r="ADL116" s="231"/>
      <c r="ADM116" s="231"/>
      <c r="ADN116" s="231"/>
      <c r="ADO116" s="231"/>
      <c r="ADP116" s="231"/>
      <c r="ADQ116" s="231"/>
      <c r="ADR116" s="231"/>
      <c r="ADS116" s="231"/>
      <c r="ADT116" s="231"/>
      <c r="ADU116" s="231"/>
      <c r="ADV116" s="231"/>
      <c r="ADW116" s="231"/>
      <c r="ADX116" s="231"/>
      <c r="ADY116" s="231"/>
      <c r="ADZ116" s="231"/>
      <c r="AEA116" s="231"/>
      <c r="AEB116" s="231"/>
      <c r="AEC116" s="231"/>
      <c r="AED116" s="231"/>
      <c r="AEE116" s="231"/>
      <c r="AEF116" s="231"/>
      <c r="AEG116" s="231"/>
      <c r="AEH116" s="231"/>
      <c r="AEI116" s="231"/>
      <c r="AEJ116" s="231"/>
      <c r="AEK116" s="231"/>
      <c r="AEL116" s="231"/>
      <c r="AEM116" s="231"/>
      <c r="AEN116" s="231"/>
      <c r="AEO116" s="231"/>
      <c r="AEP116" s="231"/>
      <c r="AEQ116" s="231"/>
      <c r="AER116" s="231"/>
      <c r="AES116" s="231"/>
      <c r="AET116" s="231"/>
      <c r="AEU116" s="231"/>
      <c r="AEV116" s="231"/>
      <c r="AEW116" s="231"/>
      <c r="AEX116" s="231"/>
      <c r="AEY116" s="231"/>
      <c r="AEZ116" s="231"/>
      <c r="AFA116" s="231"/>
      <c r="AFB116" s="231"/>
      <c r="AFC116" s="231"/>
      <c r="AFD116" s="231"/>
      <c r="AFE116" s="231"/>
      <c r="AFF116" s="231"/>
      <c r="AFG116" s="231"/>
      <c r="AFH116" s="231"/>
      <c r="AFI116" s="231"/>
      <c r="AFJ116" s="231"/>
      <c r="AFK116" s="231"/>
      <c r="AFL116" s="231"/>
      <c r="AFM116" s="231"/>
      <c r="AFN116" s="231"/>
      <c r="AFO116" s="231"/>
      <c r="AFP116" s="231"/>
      <c r="AFQ116" s="231"/>
      <c r="AFR116" s="231"/>
      <c r="AFS116" s="231"/>
      <c r="AFT116" s="231"/>
      <c r="AFU116" s="231"/>
      <c r="AFV116" s="231"/>
      <c r="AFW116" s="231"/>
      <c r="AFX116" s="231"/>
      <c r="AFY116" s="231"/>
      <c r="AFZ116" s="231"/>
      <c r="AGA116" s="231"/>
      <c r="AGB116" s="231"/>
      <c r="AGC116" s="231"/>
      <c r="AGD116" s="231"/>
      <c r="AGE116" s="231"/>
      <c r="AGF116" s="231"/>
      <c r="AGG116" s="231"/>
      <c r="AGH116" s="231"/>
      <c r="AGI116" s="231"/>
      <c r="AGJ116" s="231"/>
      <c r="AGK116" s="231"/>
      <c r="AGL116" s="231"/>
      <c r="AGM116" s="231"/>
      <c r="AGN116" s="231"/>
      <c r="AGO116" s="231"/>
      <c r="AGP116" s="231"/>
      <c r="AGQ116" s="231"/>
      <c r="AGR116" s="231"/>
      <c r="AGS116" s="231"/>
      <c r="AGT116" s="231"/>
      <c r="AGU116" s="231"/>
      <c r="AGV116" s="231"/>
      <c r="AGW116" s="231"/>
      <c r="AGX116" s="231"/>
      <c r="AGY116" s="231"/>
      <c r="AGZ116" s="231"/>
      <c r="AHA116" s="231"/>
      <c r="AHB116" s="231"/>
      <c r="AHC116" s="231"/>
      <c r="AHD116" s="231"/>
      <c r="AHE116" s="231"/>
      <c r="AHF116" s="231"/>
      <c r="AHG116" s="231"/>
      <c r="AHH116" s="231"/>
      <c r="AHI116" s="231"/>
      <c r="AHJ116" s="231"/>
      <c r="AHK116" s="231"/>
      <c r="AHL116" s="231"/>
      <c r="AHM116" s="231"/>
      <c r="AHN116" s="231"/>
      <c r="AHO116" s="231"/>
      <c r="AHP116" s="231"/>
      <c r="AHQ116" s="231"/>
      <c r="AHR116" s="231"/>
      <c r="AHS116" s="231"/>
      <c r="AHT116" s="231"/>
      <c r="AHU116" s="231"/>
      <c r="AHV116" s="231"/>
      <c r="AHW116" s="231"/>
      <c r="AHX116" s="231"/>
      <c r="AHY116" s="231"/>
      <c r="AHZ116" s="231"/>
      <c r="AIA116" s="231"/>
      <c r="AIB116" s="231"/>
      <c r="AIC116" s="231"/>
      <c r="AID116" s="231"/>
      <c r="AIE116" s="231"/>
      <c r="AIF116" s="231"/>
      <c r="AIG116" s="231"/>
      <c r="AIH116" s="231"/>
      <c r="AII116" s="231"/>
      <c r="AIJ116" s="231"/>
      <c r="AIK116" s="231"/>
      <c r="AIL116" s="231"/>
      <c r="AIM116" s="231"/>
      <c r="AIN116" s="231"/>
      <c r="AIO116" s="231"/>
      <c r="AIP116" s="231"/>
      <c r="AIQ116" s="231"/>
      <c r="AIR116" s="231"/>
      <c r="AIS116" s="231"/>
      <c r="AIT116" s="231"/>
      <c r="AIU116" s="231"/>
      <c r="AIV116" s="231"/>
      <c r="AIW116" s="231"/>
      <c r="AIX116" s="231"/>
      <c r="AIY116" s="231"/>
      <c r="AIZ116" s="231"/>
      <c r="AJA116" s="231"/>
      <c r="AJB116" s="231"/>
      <c r="AJC116" s="231"/>
      <c r="AJD116" s="231"/>
      <c r="AJE116" s="231"/>
      <c r="AJF116" s="231"/>
      <c r="AJG116" s="231"/>
      <c r="AJH116" s="231"/>
      <c r="AJI116" s="231"/>
      <c r="AJJ116" s="231"/>
      <c r="AJK116" s="231"/>
      <c r="AJL116" s="231"/>
      <c r="AJM116" s="231"/>
      <c r="AJN116" s="231"/>
      <c r="AJO116" s="231"/>
      <c r="AJP116" s="231"/>
      <c r="AJQ116" s="231"/>
      <c r="AJR116" s="231"/>
      <c r="AJS116" s="231"/>
      <c r="AJT116" s="231"/>
      <c r="AJU116" s="231"/>
      <c r="AJV116" s="231"/>
      <c r="AJW116" s="231"/>
      <c r="AJX116" s="231"/>
      <c r="AJY116" s="231"/>
      <c r="AJZ116" s="231"/>
      <c r="AKA116" s="231"/>
      <c r="AKB116" s="231"/>
      <c r="AKC116" s="231"/>
      <c r="AKD116" s="231"/>
      <c r="AKE116" s="231"/>
      <c r="AKF116" s="231"/>
      <c r="AKG116" s="231"/>
      <c r="AKH116" s="231"/>
      <c r="AKI116" s="231"/>
      <c r="AKJ116" s="231"/>
      <c r="AKK116" s="231"/>
      <c r="AKL116" s="231"/>
      <c r="AKM116" s="231"/>
      <c r="AKN116" s="231"/>
      <c r="AKO116" s="231"/>
      <c r="AKP116" s="231"/>
      <c r="AKQ116" s="231"/>
      <c r="AKR116" s="231"/>
      <c r="AKS116" s="231"/>
      <c r="AKT116" s="231"/>
      <c r="AKU116" s="231"/>
      <c r="AKV116" s="231"/>
      <c r="AKW116" s="231"/>
      <c r="AKX116" s="231"/>
      <c r="AKY116" s="231"/>
      <c r="AKZ116" s="231"/>
      <c r="ALA116" s="231"/>
      <c r="ALB116" s="231"/>
      <c r="ALC116" s="231"/>
      <c r="ALD116" s="231"/>
      <c r="ALE116" s="231"/>
      <c r="ALF116" s="231"/>
      <c r="ALG116" s="231"/>
      <c r="ALH116" s="231"/>
      <c r="ALI116" s="231"/>
      <c r="ALJ116" s="231"/>
      <c r="ALK116" s="231"/>
      <c r="ALL116" s="231"/>
      <c r="ALM116" s="231"/>
      <c r="ALN116" s="231"/>
      <c r="ALO116" s="231"/>
      <c r="ALP116" s="231"/>
      <c r="ALQ116" s="231"/>
      <c r="ALR116" s="231"/>
      <c r="ALS116" s="231"/>
      <c r="ALT116" s="231"/>
      <c r="ALU116" s="231"/>
      <c r="ALV116" s="231"/>
      <c r="ALW116" s="231"/>
      <c r="ALX116" s="231"/>
      <c r="ALY116" s="231"/>
      <c r="ALZ116" s="231"/>
      <c r="AMA116" s="231"/>
      <c r="AMB116" s="231"/>
      <c r="AMC116" s="231"/>
      <c r="AMD116" s="231"/>
      <c r="AME116" s="231"/>
      <c r="AMF116" s="231"/>
      <c r="AMG116" s="231"/>
      <c r="AMH116" s="231"/>
    </row>
    <row r="117" spans="1:1022" s="230" customFormat="1" x14ac:dyDescent="0.25">
      <c r="A117" s="256"/>
      <c r="B117" s="257"/>
      <c r="C117" s="257"/>
      <c r="D117" s="231"/>
      <c r="E117" s="258"/>
      <c r="F117" s="259"/>
      <c r="G117" s="231"/>
      <c r="H117" s="231"/>
      <c r="I117" s="231"/>
      <c r="J117" s="259"/>
      <c r="K117" s="259"/>
      <c r="L117" s="231"/>
      <c r="M117" s="231"/>
      <c r="N117" s="259"/>
      <c r="O117" s="231"/>
      <c r="P117" s="231"/>
      <c r="Q117" s="231"/>
      <c r="R117" s="231"/>
      <c r="S117" s="260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319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319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  <c r="BZ117" s="231"/>
      <c r="CA117" s="231"/>
      <c r="CB117" s="231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1"/>
      <c r="CY117" s="231"/>
      <c r="CZ117" s="231"/>
      <c r="DA117" s="231"/>
      <c r="DB117" s="231"/>
      <c r="DC117" s="231"/>
      <c r="DD117" s="231"/>
      <c r="DE117" s="231"/>
      <c r="DF117" s="231"/>
      <c r="DG117" s="231"/>
      <c r="DH117" s="231"/>
      <c r="DI117" s="231"/>
      <c r="DJ117" s="231"/>
      <c r="DK117" s="231"/>
      <c r="DL117" s="231"/>
      <c r="DM117" s="231"/>
      <c r="DN117" s="231"/>
      <c r="DO117" s="231"/>
      <c r="DP117" s="231"/>
      <c r="DQ117" s="231"/>
      <c r="DR117" s="231"/>
      <c r="DS117" s="231"/>
      <c r="DT117" s="231"/>
      <c r="DU117" s="231"/>
      <c r="DV117" s="231"/>
      <c r="DW117" s="231"/>
      <c r="DX117" s="231"/>
      <c r="DY117" s="231"/>
      <c r="DZ117" s="231"/>
      <c r="EA117" s="231"/>
      <c r="EB117" s="231"/>
      <c r="EC117" s="231"/>
      <c r="ED117" s="231"/>
      <c r="EE117" s="231"/>
      <c r="EF117" s="231"/>
      <c r="EG117" s="231"/>
      <c r="EH117" s="231"/>
      <c r="EI117" s="231"/>
      <c r="EJ117" s="231"/>
      <c r="EK117" s="231"/>
      <c r="EL117" s="231"/>
      <c r="EM117" s="231"/>
      <c r="EN117" s="231"/>
      <c r="EO117" s="231"/>
      <c r="EP117" s="231"/>
      <c r="EQ117" s="231"/>
      <c r="ER117" s="231"/>
      <c r="ES117" s="231"/>
      <c r="ET117" s="231"/>
      <c r="EU117" s="231"/>
      <c r="EV117" s="231"/>
      <c r="EW117" s="231"/>
      <c r="EX117" s="231"/>
      <c r="EY117" s="231"/>
      <c r="EZ117" s="231"/>
      <c r="FA117" s="231"/>
      <c r="FB117" s="231"/>
      <c r="FC117" s="231"/>
      <c r="FD117" s="231"/>
      <c r="FE117" s="231"/>
      <c r="FF117" s="231"/>
      <c r="FG117" s="231"/>
      <c r="FH117" s="231"/>
      <c r="FI117" s="231"/>
      <c r="FJ117" s="231"/>
      <c r="FK117" s="231"/>
      <c r="FL117" s="231"/>
      <c r="FM117" s="231"/>
      <c r="FN117" s="231"/>
      <c r="FO117" s="231"/>
      <c r="FP117" s="231"/>
      <c r="FQ117" s="231"/>
      <c r="FR117" s="231"/>
      <c r="FS117" s="231"/>
      <c r="FT117" s="231"/>
      <c r="FU117" s="231"/>
      <c r="FV117" s="231"/>
      <c r="FW117" s="231"/>
      <c r="FX117" s="231"/>
      <c r="FY117" s="231"/>
      <c r="FZ117" s="231"/>
      <c r="GA117" s="231"/>
      <c r="GB117" s="231"/>
      <c r="GC117" s="231"/>
      <c r="GD117" s="231"/>
      <c r="GE117" s="231"/>
      <c r="GF117" s="231"/>
      <c r="GG117" s="231"/>
      <c r="GH117" s="231"/>
      <c r="GI117" s="231"/>
      <c r="GJ117" s="231"/>
      <c r="GK117" s="231"/>
      <c r="GL117" s="231"/>
      <c r="GM117" s="231"/>
      <c r="GN117" s="231"/>
      <c r="GO117" s="231"/>
      <c r="GP117" s="231"/>
      <c r="GQ117" s="231"/>
      <c r="GR117" s="231"/>
      <c r="GS117" s="231"/>
      <c r="GT117" s="231"/>
      <c r="GU117" s="231"/>
      <c r="GV117" s="231"/>
      <c r="GW117" s="231"/>
      <c r="GX117" s="231"/>
      <c r="GY117" s="231"/>
      <c r="GZ117" s="231"/>
      <c r="HA117" s="231"/>
      <c r="HB117" s="231"/>
      <c r="HC117" s="231"/>
      <c r="HD117" s="231"/>
      <c r="HE117" s="231"/>
      <c r="HF117" s="231"/>
      <c r="HG117" s="231"/>
      <c r="HH117" s="231"/>
      <c r="HI117" s="231"/>
      <c r="HJ117" s="231"/>
      <c r="HK117" s="231"/>
      <c r="HL117" s="231"/>
      <c r="HM117" s="231"/>
      <c r="HN117" s="231"/>
      <c r="HO117" s="231"/>
      <c r="HP117" s="231"/>
      <c r="HQ117" s="231"/>
      <c r="HR117" s="231"/>
      <c r="HS117" s="231"/>
      <c r="HT117" s="231"/>
      <c r="HU117" s="231"/>
      <c r="HV117" s="231"/>
      <c r="HW117" s="231"/>
      <c r="HX117" s="231"/>
      <c r="HY117" s="231"/>
      <c r="HZ117" s="231"/>
      <c r="IA117" s="231"/>
      <c r="IB117" s="231"/>
      <c r="IC117" s="231"/>
      <c r="ID117" s="231"/>
      <c r="IE117" s="231"/>
      <c r="IF117" s="231"/>
      <c r="IG117" s="231"/>
      <c r="IH117" s="231"/>
      <c r="II117" s="231"/>
      <c r="IJ117" s="231"/>
      <c r="IK117" s="231"/>
      <c r="IL117" s="231"/>
      <c r="IM117" s="231"/>
      <c r="IN117" s="231"/>
      <c r="IO117" s="231"/>
      <c r="IP117" s="231"/>
      <c r="IQ117" s="231"/>
      <c r="IR117" s="231"/>
      <c r="IS117" s="231"/>
      <c r="IT117" s="231"/>
      <c r="IU117" s="231"/>
      <c r="IV117" s="231"/>
      <c r="IW117" s="231"/>
      <c r="IX117" s="231"/>
      <c r="IY117" s="231"/>
      <c r="IZ117" s="231"/>
      <c r="JA117" s="231"/>
      <c r="JB117" s="231"/>
      <c r="JC117" s="231"/>
      <c r="JD117" s="231"/>
      <c r="JE117" s="231"/>
      <c r="JF117" s="231"/>
      <c r="JG117" s="231"/>
      <c r="JH117" s="231"/>
      <c r="JI117" s="231"/>
      <c r="JJ117" s="231"/>
      <c r="JK117" s="231"/>
      <c r="JL117" s="231"/>
      <c r="JM117" s="231"/>
      <c r="JN117" s="231"/>
      <c r="JO117" s="231"/>
      <c r="JP117" s="231"/>
      <c r="JQ117" s="231"/>
      <c r="JR117" s="231"/>
      <c r="JS117" s="231"/>
      <c r="JT117" s="231"/>
      <c r="JU117" s="231"/>
      <c r="JV117" s="231"/>
      <c r="JW117" s="231"/>
      <c r="JX117" s="231"/>
      <c r="JY117" s="231"/>
      <c r="JZ117" s="231"/>
      <c r="KA117" s="231"/>
      <c r="KB117" s="231"/>
      <c r="KC117" s="231"/>
      <c r="KD117" s="231"/>
      <c r="KE117" s="231"/>
      <c r="KF117" s="231"/>
      <c r="KG117" s="231"/>
      <c r="KH117" s="231"/>
      <c r="KI117" s="231"/>
      <c r="KJ117" s="231"/>
      <c r="KK117" s="231"/>
      <c r="KL117" s="231"/>
      <c r="KM117" s="231"/>
      <c r="KN117" s="231"/>
      <c r="KO117" s="231"/>
      <c r="KP117" s="231"/>
      <c r="KQ117" s="231"/>
      <c r="KR117" s="231"/>
      <c r="KS117" s="231"/>
      <c r="KT117" s="231"/>
      <c r="KU117" s="231"/>
      <c r="KV117" s="231"/>
      <c r="KW117" s="231"/>
      <c r="KX117" s="231"/>
      <c r="KY117" s="231"/>
      <c r="KZ117" s="231"/>
      <c r="LA117" s="231"/>
      <c r="LB117" s="231"/>
      <c r="LC117" s="231"/>
      <c r="LD117" s="231"/>
      <c r="LE117" s="231"/>
      <c r="LF117" s="231"/>
      <c r="LG117" s="231"/>
      <c r="LH117" s="231"/>
      <c r="LI117" s="231"/>
      <c r="LJ117" s="231"/>
      <c r="LK117" s="231"/>
      <c r="LL117" s="231"/>
      <c r="LM117" s="231"/>
      <c r="LN117" s="231"/>
      <c r="LO117" s="231"/>
      <c r="LP117" s="231"/>
      <c r="LQ117" s="231"/>
      <c r="LR117" s="231"/>
      <c r="LS117" s="231"/>
      <c r="LT117" s="231"/>
      <c r="LU117" s="231"/>
      <c r="LV117" s="231"/>
      <c r="LW117" s="231"/>
      <c r="LX117" s="231"/>
      <c r="LY117" s="231"/>
      <c r="LZ117" s="231"/>
      <c r="MA117" s="231"/>
      <c r="MB117" s="231"/>
      <c r="MC117" s="231"/>
      <c r="MD117" s="231"/>
      <c r="ME117" s="231"/>
      <c r="MF117" s="231"/>
      <c r="MG117" s="231"/>
      <c r="MH117" s="231"/>
      <c r="MI117" s="231"/>
      <c r="MJ117" s="231"/>
      <c r="MK117" s="231"/>
      <c r="ML117" s="231"/>
      <c r="MM117" s="231"/>
      <c r="MN117" s="231"/>
      <c r="MO117" s="231"/>
      <c r="MP117" s="231"/>
      <c r="MQ117" s="231"/>
      <c r="MR117" s="231"/>
      <c r="MS117" s="231"/>
      <c r="MT117" s="231"/>
      <c r="MU117" s="231"/>
      <c r="MV117" s="231"/>
      <c r="MW117" s="231"/>
      <c r="MX117" s="231"/>
      <c r="MY117" s="231"/>
      <c r="MZ117" s="231"/>
      <c r="NA117" s="231"/>
      <c r="NB117" s="231"/>
      <c r="NC117" s="231"/>
      <c r="ND117" s="231"/>
      <c r="NE117" s="231"/>
      <c r="NF117" s="231"/>
      <c r="NG117" s="231"/>
      <c r="NH117" s="231"/>
      <c r="NI117" s="231"/>
      <c r="NJ117" s="231"/>
      <c r="NK117" s="231"/>
      <c r="NL117" s="231"/>
      <c r="NM117" s="231"/>
      <c r="NN117" s="231"/>
      <c r="NO117" s="231"/>
      <c r="NP117" s="231"/>
      <c r="NQ117" s="231"/>
      <c r="NR117" s="231"/>
      <c r="NS117" s="231"/>
      <c r="NT117" s="231"/>
      <c r="NU117" s="231"/>
      <c r="NV117" s="231"/>
      <c r="NW117" s="231"/>
      <c r="NX117" s="231"/>
      <c r="NY117" s="231"/>
      <c r="NZ117" s="231"/>
      <c r="OA117" s="231"/>
      <c r="OB117" s="231"/>
      <c r="OC117" s="231"/>
      <c r="OD117" s="231"/>
      <c r="OE117" s="231"/>
      <c r="OF117" s="231"/>
      <c r="OG117" s="231"/>
      <c r="OH117" s="231"/>
      <c r="OI117" s="231"/>
      <c r="OJ117" s="231"/>
      <c r="OK117" s="231"/>
      <c r="OL117" s="231"/>
      <c r="OM117" s="231"/>
      <c r="ON117" s="231"/>
      <c r="OO117" s="231"/>
      <c r="OP117" s="231"/>
      <c r="OQ117" s="231"/>
      <c r="OR117" s="231"/>
      <c r="OS117" s="231"/>
      <c r="OT117" s="231"/>
      <c r="OU117" s="231"/>
      <c r="OV117" s="231"/>
      <c r="OW117" s="231"/>
      <c r="OX117" s="231"/>
      <c r="OY117" s="231"/>
      <c r="OZ117" s="231"/>
      <c r="PA117" s="231"/>
      <c r="PB117" s="231"/>
      <c r="PC117" s="231"/>
      <c r="PD117" s="231"/>
      <c r="PE117" s="231"/>
      <c r="PF117" s="231"/>
      <c r="PG117" s="231"/>
      <c r="PH117" s="231"/>
      <c r="PI117" s="231"/>
      <c r="PJ117" s="231"/>
      <c r="PK117" s="231"/>
      <c r="PL117" s="231"/>
      <c r="PM117" s="231"/>
      <c r="PN117" s="231"/>
      <c r="PO117" s="231"/>
      <c r="PP117" s="231"/>
      <c r="PQ117" s="231"/>
      <c r="PR117" s="231"/>
      <c r="PS117" s="231"/>
      <c r="PT117" s="231"/>
      <c r="PU117" s="231"/>
      <c r="PV117" s="231"/>
      <c r="PW117" s="231"/>
      <c r="PX117" s="231"/>
      <c r="PY117" s="231"/>
      <c r="PZ117" s="231"/>
      <c r="QA117" s="231"/>
      <c r="QB117" s="231"/>
      <c r="QC117" s="231"/>
      <c r="QD117" s="231"/>
      <c r="QE117" s="231"/>
      <c r="QF117" s="231"/>
      <c r="QG117" s="231"/>
      <c r="QH117" s="231"/>
      <c r="QI117" s="231"/>
      <c r="QJ117" s="231"/>
      <c r="QK117" s="231"/>
      <c r="QL117" s="231"/>
      <c r="QM117" s="231"/>
      <c r="QN117" s="231"/>
      <c r="QO117" s="231"/>
      <c r="QP117" s="231"/>
      <c r="QQ117" s="231"/>
      <c r="QR117" s="231"/>
      <c r="QS117" s="231"/>
      <c r="QT117" s="231"/>
      <c r="QU117" s="231"/>
      <c r="QV117" s="231"/>
      <c r="QW117" s="231"/>
      <c r="QX117" s="231"/>
      <c r="QY117" s="231"/>
      <c r="QZ117" s="231"/>
      <c r="RA117" s="231"/>
      <c r="RB117" s="231"/>
      <c r="RC117" s="231"/>
      <c r="RD117" s="231"/>
      <c r="RE117" s="231"/>
      <c r="RF117" s="231"/>
      <c r="RG117" s="231"/>
      <c r="RH117" s="231"/>
      <c r="RI117" s="231"/>
      <c r="RJ117" s="231"/>
      <c r="RK117" s="231"/>
      <c r="RL117" s="231"/>
      <c r="RM117" s="231"/>
      <c r="RN117" s="231"/>
      <c r="RO117" s="231"/>
      <c r="RP117" s="231"/>
      <c r="RQ117" s="231"/>
      <c r="RR117" s="231"/>
      <c r="RS117" s="231"/>
      <c r="RT117" s="231"/>
      <c r="RU117" s="231"/>
      <c r="RV117" s="231"/>
      <c r="RW117" s="231"/>
      <c r="RX117" s="231"/>
      <c r="RY117" s="231"/>
      <c r="RZ117" s="231"/>
      <c r="SA117" s="231"/>
      <c r="SB117" s="231"/>
      <c r="SC117" s="231"/>
      <c r="SD117" s="231"/>
      <c r="SE117" s="231"/>
      <c r="SF117" s="231"/>
      <c r="SG117" s="231"/>
      <c r="SH117" s="231"/>
      <c r="SI117" s="231"/>
      <c r="SJ117" s="231"/>
      <c r="SK117" s="231"/>
      <c r="SL117" s="231"/>
      <c r="SM117" s="231"/>
      <c r="SN117" s="231"/>
      <c r="SO117" s="231"/>
      <c r="SP117" s="231"/>
      <c r="SQ117" s="231"/>
      <c r="SR117" s="231"/>
      <c r="SS117" s="231"/>
      <c r="ST117" s="231"/>
      <c r="SU117" s="231"/>
      <c r="SV117" s="231"/>
      <c r="SW117" s="231"/>
      <c r="SX117" s="231"/>
      <c r="SY117" s="231"/>
      <c r="SZ117" s="231"/>
      <c r="TA117" s="231"/>
      <c r="TB117" s="231"/>
      <c r="TC117" s="231"/>
      <c r="TD117" s="231"/>
      <c r="TE117" s="231"/>
      <c r="TF117" s="231"/>
      <c r="TG117" s="231"/>
      <c r="TH117" s="231"/>
      <c r="TI117" s="231"/>
      <c r="TJ117" s="231"/>
      <c r="TK117" s="231"/>
      <c r="TL117" s="231"/>
      <c r="TM117" s="231"/>
      <c r="TN117" s="231"/>
      <c r="TO117" s="231"/>
      <c r="TP117" s="231"/>
      <c r="TQ117" s="231"/>
      <c r="TR117" s="231"/>
      <c r="TS117" s="231"/>
      <c r="TT117" s="231"/>
      <c r="TU117" s="231"/>
      <c r="TV117" s="231"/>
      <c r="TW117" s="231"/>
      <c r="TX117" s="231"/>
      <c r="TY117" s="231"/>
      <c r="TZ117" s="231"/>
      <c r="UA117" s="231"/>
      <c r="UB117" s="231"/>
      <c r="UC117" s="231"/>
      <c r="UD117" s="231"/>
      <c r="UE117" s="231"/>
      <c r="UF117" s="231"/>
      <c r="UG117" s="231"/>
      <c r="UH117" s="231"/>
      <c r="UI117" s="231"/>
      <c r="UJ117" s="231"/>
      <c r="UK117" s="231"/>
      <c r="UL117" s="231"/>
      <c r="UM117" s="231"/>
      <c r="UN117" s="231"/>
      <c r="UO117" s="231"/>
      <c r="UP117" s="231"/>
      <c r="UQ117" s="231"/>
      <c r="UR117" s="231"/>
      <c r="US117" s="231"/>
      <c r="UT117" s="231"/>
      <c r="UU117" s="231"/>
      <c r="UV117" s="231"/>
      <c r="UW117" s="231"/>
      <c r="UX117" s="231"/>
      <c r="UY117" s="231"/>
      <c r="UZ117" s="231"/>
      <c r="VA117" s="231"/>
      <c r="VB117" s="231"/>
      <c r="VC117" s="231"/>
      <c r="VD117" s="231"/>
      <c r="VE117" s="231"/>
      <c r="VF117" s="231"/>
      <c r="VG117" s="231"/>
      <c r="VH117" s="231"/>
      <c r="VI117" s="231"/>
      <c r="VJ117" s="231"/>
      <c r="VK117" s="231"/>
      <c r="VL117" s="231"/>
      <c r="VM117" s="231"/>
      <c r="VN117" s="231"/>
      <c r="VO117" s="231"/>
      <c r="VP117" s="231"/>
      <c r="VQ117" s="231"/>
      <c r="VR117" s="231"/>
      <c r="VS117" s="231"/>
      <c r="VT117" s="231"/>
      <c r="VU117" s="231"/>
      <c r="VV117" s="231"/>
      <c r="VW117" s="231"/>
      <c r="VX117" s="231"/>
      <c r="VY117" s="231"/>
      <c r="VZ117" s="231"/>
      <c r="WA117" s="231"/>
      <c r="WB117" s="231"/>
      <c r="WC117" s="231"/>
      <c r="WD117" s="231"/>
      <c r="WE117" s="231"/>
      <c r="WF117" s="231"/>
      <c r="WG117" s="231"/>
      <c r="WH117" s="231"/>
      <c r="WI117" s="231"/>
      <c r="WJ117" s="231"/>
      <c r="WK117" s="231"/>
      <c r="WL117" s="231"/>
      <c r="WM117" s="231"/>
      <c r="WN117" s="231"/>
      <c r="WO117" s="231"/>
      <c r="WP117" s="231"/>
      <c r="WQ117" s="231"/>
      <c r="WR117" s="231"/>
      <c r="WS117" s="231"/>
      <c r="WT117" s="231"/>
      <c r="WU117" s="231"/>
      <c r="WV117" s="231"/>
      <c r="WW117" s="231"/>
      <c r="WX117" s="231"/>
      <c r="WY117" s="231"/>
      <c r="WZ117" s="231"/>
      <c r="XA117" s="231"/>
      <c r="XB117" s="231"/>
      <c r="XC117" s="231"/>
      <c r="XD117" s="231"/>
      <c r="XE117" s="231"/>
      <c r="XF117" s="231"/>
      <c r="XG117" s="231"/>
      <c r="XH117" s="231"/>
      <c r="XI117" s="231"/>
      <c r="XJ117" s="231"/>
      <c r="XK117" s="231"/>
      <c r="XL117" s="231"/>
      <c r="XM117" s="231"/>
      <c r="XN117" s="231"/>
      <c r="XO117" s="231"/>
      <c r="XP117" s="231"/>
      <c r="XQ117" s="231"/>
      <c r="XR117" s="231"/>
      <c r="XS117" s="231"/>
      <c r="XT117" s="231"/>
      <c r="XU117" s="231"/>
      <c r="XV117" s="231"/>
      <c r="XW117" s="231"/>
      <c r="XX117" s="231"/>
      <c r="XY117" s="231"/>
      <c r="XZ117" s="231"/>
      <c r="YA117" s="231"/>
      <c r="YB117" s="231"/>
      <c r="YC117" s="231"/>
      <c r="YD117" s="231"/>
      <c r="YE117" s="231"/>
      <c r="YF117" s="231"/>
      <c r="YG117" s="231"/>
      <c r="YH117" s="231"/>
      <c r="YI117" s="231"/>
      <c r="YJ117" s="231"/>
      <c r="YK117" s="231"/>
      <c r="YL117" s="231"/>
      <c r="YM117" s="231"/>
      <c r="YN117" s="231"/>
      <c r="YO117" s="231"/>
      <c r="YP117" s="231"/>
      <c r="YQ117" s="231"/>
      <c r="YR117" s="231"/>
      <c r="YS117" s="231"/>
      <c r="YT117" s="231"/>
      <c r="YU117" s="231"/>
      <c r="YV117" s="231"/>
      <c r="YW117" s="231"/>
      <c r="YX117" s="231"/>
      <c r="YY117" s="231"/>
      <c r="YZ117" s="231"/>
      <c r="ZA117" s="231"/>
      <c r="ZB117" s="231"/>
      <c r="ZC117" s="231"/>
      <c r="ZD117" s="231"/>
      <c r="ZE117" s="231"/>
      <c r="ZF117" s="231"/>
      <c r="ZG117" s="231"/>
      <c r="ZH117" s="231"/>
      <c r="ZI117" s="231"/>
      <c r="ZJ117" s="231"/>
      <c r="ZK117" s="231"/>
      <c r="ZL117" s="231"/>
      <c r="ZM117" s="231"/>
      <c r="ZN117" s="231"/>
      <c r="ZO117" s="231"/>
      <c r="ZP117" s="231"/>
      <c r="ZQ117" s="231"/>
      <c r="ZR117" s="231"/>
      <c r="ZS117" s="231"/>
      <c r="ZT117" s="231"/>
      <c r="ZU117" s="231"/>
      <c r="ZV117" s="231"/>
      <c r="ZW117" s="231"/>
      <c r="ZX117" s="231"/>
      <c r="ZY117" s="231"/>
      <c r="ZZ117" s="231"/>
      <c r="AAA117" s="231"/>
      <c r="AAB117" s="231"/>
      <c r="AAC117" s="231"/>
      <c r="AAD117" s="231"/>
      <c r="AAE117" s="231"/>
      <c r="AAF117" s="231"/>
      <c r="AAG117" s="231"/>
      <c r="AAH117" s="231"/>
      <c r="AAI117" s="231"/>
      <c r="AAJ117" s="231"/>
      <c r="AAK117" s="231"/>
      <c r="AAL117" s="231"/>
      <c r="AAM117" s="231"/>
      <c r="AAN117" s="231"/>
      <c r="AAO117" s="231"/>
      <c r="AAP117" s="231"/>
      <c r="AAQ117" s="231"/>
      <c r="AAR117" s="231"/>
      <c r="AAS117" s="231"/>
      <c r="AAT117" s="231"/>
      <c r="AAU117" s="231"/>
      <c r="AAV117" s="231"/>
      <c r="AAW117" s="231"/>
      <c r="AAX117" s="231"/>
      <c r="AAY117" s="231"/>
      <c r="AAZ117" s="231"/>
      <c r="ABA117" s="231"/>
      <c r="ABB117" s="231"/>
      <c r="ABC117" s="231"/>
      <c r="ABD117" s="231"/>
      <c r="ABE117" s="231"/>
      <c r="ABF117" s="231"/>
      <c r="ABG117" s="231"/>
      <c r="ABH117" s="231"/>
      <c r="ABI117" s="231"/>
      <c r="ABJ117" s="231"/>
      <c r="ABK117" s="231"/>
      <c r="ABL117" s="231"/>
      <c r="ABM117" s="231"/>
      <c r="ABN117" s="231"/>
      <c r="ABO117" s="231"/>
      <c r="ABP117" s="231"/>
      <c r="ABQ117" s="231"/>
      <c r="ABR117" s="231"/>
      <c r="ABS117" s="231"/>
      <c r="ABT117" s="231"/>
      <c r="ABU117" s="231"/>
      <c r="ABV117" s="231"/>
      <c r="ABW117" s="231"/>
      <c r="ABX117" s="231"/>
      <c r="ABY117" s="231"/>
      <c r="ABZ117" s="231"/>
      <c r="ACA117" s="231"/>
      <c r="ACB117" s="231"/>
      <c r="ACC117" s="231"/>
      <c r="ACD117" s="231"/>
      <c r="ACE117" s="231"/>
      <c r="ACF117" s="231"/>
      <c r="ACG117" s="231"/>
      <c r="ACH117" s="231"/>
      <c r="ACI117" s="231"/>
      <c r="ACJ117" s="231"/>
      <c r="ACK117" s="231"/>
      <c r="ACL117" s="231"/>
      <c r="ACM117" s="231"/>
      <c r="ACN117" s="231"/>
      <c r="ACO117" s="231"/>
      <c r="ACP117" s="231"/>
      <c r="ACQ117" s="231"/>
      <c r="ACR117" s="231"/>
      <c r="ACS117" s="231"/>
      <c r="ACT117" s="231"/>
      <c r="ACU117" s="231"/>
      <c r="ACV117" s="231"/>
      <c r="ACW117" s="231"/>
      <c r="ACX117" s="231"/>
      <c r="ACY117" s="231"/>
      <c r="ACZ117" s="231"/>
      <c r="ADA117" s="231"/>
      <c r="ADB117" s="231"/>
      <c r="ADC117" s="231"/>
      <c r="ADD117" s="231"/>
      <c r="ADE117" s="231"/>
      <c r="ADF117" s="231"/>
      <c r="ADG117" s="231"/>
      <c r="ADH117" s="231"/>
      <c r="ADI117" s="231"/>
      <c r="ADJ117" s="231"/>
      <c r="ADK117" s="231"/>
      <c r="ADL117" s="231"/>
      <c r="ADM117" s="231"/>
      <c r="ADN117" s="231"/>
      <c r="ADO117" s="231"/>
      <c r="ADP117" s="231"/>
      <c r="ADQ117" s="231"/>
      <c r="ADR117" s="231"/>
      <c r="ADS117" s="231"/>
      <c r="ADT117" s="231"/>
      <c r="ADU117" s="231"/>
      <c r="ADV117" s="231"/>
      <c r="ADW117" s="231"/>
      <c r="ADX117" s="231"/>
      <c r="ADY117" s="231"/>
      <c r="ADZ117" s="231"/>
      <c r="AEA117" s="231"/>
      <c r="AEB117" s="231"/>
      <c r="AEC117" s="231"/>
      <c r="AED117" s="231"/>
      <c r="AEE117" s="231"/>
      <c r="AEF117" s="231"/>
      <c r="AEG117" s="231"/>
      <c r="AEH117" s="231"/>
      <c r="AEI117" s="231"/>
      <c r="AEJ117" s="231"/>
      <c r="AEK117" s="231"/>
      <c r="AEL117" s="231"/>
      <c r="AEM117" s="231"/>
      <c r="AEN117" s="231"/>
      <c r="AEO117" s="231"/>
      <c r="AEP117" s="231"/>
      <c r="AEQ117" s="231"/>
      <c r="AER117" s="231"/>
      <c r="AES117" s="231"/>
      <c r="AET117" s="231"/>
      <c r="AEU117" s="231"/>
      <c r="AEV117" s="231"/>
      <c r="AEW117" s="231"/>
      <c r="AEX117" s="231"/>
      <c r="AEY117" s="231"/>
      <c r="AEZ117" s="231"/>
      <c r="AFA117" s="231"/>
      <c r="AFB117" s="231"/>
      <c r="AFC117" s="231"/>
      <c r="AFD117" s="231"/>
      <c r="AFE117" s="231"/>
      <c r="AFF117" s="231"/>
      <c r="AFG117" s="231"/>
      <c r="AFH117" s="231"/>
      <c r="AFI117" s="231"/>
      <c r="AFJ117" s="231"/>
      <c r="AFK117" s="231"/>
      <c r="AFL117" s="231"/>
      <c r="AFM117" s="231"/>
      <c r="AFN117" s="231"/>
      <c r="AFO117" s="231"/>
      <c r="AFP117" s="231"/>
      <c r="AFQ117" s="231"/>
      <c r="AFR117" s="231"/>
      <c r="AFS117" s="231"/>
      <c r="AFT117" s="231"/>
      <c r="AFU117" s="231"/>
      <c r="AFV117" s="231"/>
      <c r="AFW117" s="231"/>
      <c r="AFX117" s="231"/>
      <c r="AFY117" s="231"/>
      <c r="AFZ117" s="231"/>
      <c r="AGA117" s="231"/>
      <c r="AGB117" s="231"/>
      <c r="AGC117" s="231"/>
      <c r="AGD117" s="231"/>
      <c r="AGE117" s="231"/>
      <c r="AGF117" s="231"/>
      <c r="AGG117" s="231"/>
      <c r="AGH117" s="231"/>
      <c r="AGI117" s="231"/>
      <c r="AGJ117" s="231"/>
      <c r="AGK117" s="231"/>
      <c r="AGL117" s="231"/>
      <c r="AGM117" s="231"/>
      <c r="AGN117" s="231"/>
      <c r="AGO117" s="231"/>
      <c r="AGP117" s="231"/>
      <c r="AGQ117" s="231"/>
      <c r="AGR117" s="231"/>
      <c r="AGS117" s="231"/>
      <c r="AGT117" s="231"/>
      <c r="AGU117" s="231"/>
      <c r="AGV117" s="231"/>
      <c r="AGW117" s="231"/>
      <c r="AGX117" s="231"/>
      <c r="AGY117" s="231"/>
      <c r="AGZ117" s="231"/>
      <c r="AHA117" s="231"/>
      <c r="AHB117" s="231"/>
      <c r="AHC117" s="231"/>
      <c r="AHD117" s="231"/>
      <c r="AHE117" s="231"/>
      <c r="AHF117" s="231"/>
      <c r="AHG117" s="231"/>
      <c r="AHH117" s="231"/>
      <c r="AHI117" s="231"/>
      <c r="AHJ117" s="231"/>
      <c r="AHK117" s="231"/>
      <c r="AHL117" s="231"/>
      <c r="AHM117" s="231"/>
      <c r="AHN117" s="231"/>
      <c r="AHO117" s="231"/>
      <c r="AHP117" s="231"/>
      <c r="AHQ117" s="231"/>
      <c r="AHR117" s="231"/>
      <c r="AHS117" s="231"/>
      <c r="AHT117" s="231"/>
      <c r="AHU117" s="231"/>
      <c r="AHV117" s="231"/>
      <c r="AHW117" s="231"/>
      <c r="AHX117" s="231"/>
      <c r="AHY117" s="231"/>
      <c r="AHZ117" s="231"/>
      <c r="AIA117" s="231"/>
      <c r="AIB117" s="231"/>
      <c r="AIC117" s="231"/>
      <c r="AID117" s="231"/>
      <c r="AIE117" s="231"/>
      <c r="AIF117" s="231"/>
      <c r="AIG117" s="231"/>
      <c r="AIH117" s="231"/>
      <c r="AII117" s="231"/>
      <c r="AIJ117" s="231"/>
      <c r="AIK117" s="231"/>
      <c r="AIL117" s="231"/>
      <c r="AIM117" s="231"/>
      <c r="AIN117" s="231"/>
      <c r="AIO117" s="231"/>
      <c r="AIP117" s="231"/>
      <c r="AIQ117" s="231"/>
      <c r="AIR117" s="231"/>
      <c r="AIS117" s="231"/>
      <c r="AIT117" s="231"/>
      <c r="AIU117" s="231"/>
      <c r="AIV117" s="231"/>
      <c r="AIW117" s="231"/>
      <c r="AIX117" s="231"/>
      <c r="AIY117" s="231"/>
      <c r="AIZ117" s="231"/>
      <c r="AJA117" s="231"/>
      <c r="AJB117" s="231"/>
      <c r="AJC117" s="231"/>
      <c r="AJD117" s="231"/>
      <c r="AJE117" s="231"/>
      <c r="AJF117" s="231"/>
      <c r="AJG117" s="231"/>
      <c r="AJH117" s="231"/>
      <c r="AJI117" s="231"/>
      <c r="AJJ117" s="231"/>
      <c r="AJK117" s="231"/>
      <c r="AJL117" s="231"/>
      <c r="AJM117" s="231"/>
      <c r="AJN117" s="231"/>
      <c r="AJO117" s="231"/>
      <c r="AJP117" s="231"/>
      <c r="AJQ117" s="231"/>
      <c r="AJR117" s="231"/>
      <c r="AJS117" s="231"/>
      <c r="AJT117" s="231"/>
      <c r="AJU117" s="231"/>
      <c r="AJV117" s="231"/>
      <c r="AJW117" s="231"/>
      <c r="AJX117" s="231"/>
      <c r="AJY117" s="231"/>
      <c r="AJZ117" s="231"/>
      <c r="AKA117" s="231"/>
      <c r="AKB117" s="231"/>
      <c r="AKC117" s="231"/>
      <c r="AKD117" s="231"/>
      <c r="AKE117" s="231"/>
      <c r="AKF117" s="231"/>
      <c r="AKG117" s="231"/>
      <c r="AKH117" s="231"/>
      <c r="AKI117" s="231"/>
      <c r="AKJ117" s="231"/>
      <c r="AKK117" s="231"/>
      <c r="AKL117" s="231"/>
      <c r="AKM117" s="231"/>
      <c r="AKN117" s="231"/>
      <c r="AKO117" s="231"/>
      <c r="AKP117" s="231"/>
      <c r="AKQ117" s="231"/>
      <c r="AKR117" s="231"/>
      <c r="AKS117" s="231"/>
      <c r="AKT117" s="231"/>
      <c r="AKU117" s="231"/>
      <c r="AKV117" s="231"/>
      <c r="AKW117" s="231"/>
      <c r="AKX117" s="231"/>
      <c r="AKY117" s="231"/>
      <c r="AKZ117" s="231"/>
      <c r="ALA117" s="231"/>
      <c r="ALB117" s="231"/>
      <c r="ALC117" s="231"/>
      <c r="ALD117" s="231"/>
      <c r="ALE117" s="231"/>
      <c r="ALF117" s="231"/>
      <c r="ALG117" s="231"/>
      <c r="ALH117" s="231"/>
      <c r="ALI117" s="231"/>
      <c r="ALJ117" s="231"/>
      <c r="ALK117" s="231"/>
      <c r="ALL117" s="231"/>
      <c r="ALM117" s="231"/>
      <c r="ALN117" s="231"/>
      <c r="ALO117" s="231"/>
      <c r="ALP117" s="231"/>
      <c r="ALQ117" s="231"/>
      <c r="ALR117" s="231"/>
      <c r="ALS117" s="231"/>
      <c r="ALT117" s="231"/>
      <c r="ALU117" s="231"/>
      <c r="ALV117" s="231"/>
      <c r="ALW117" s="231"/>
      <c r="ALX117" s="231"/>
      <c r="ALY117" s="231"/>
      <c r="ALZ117" s="231"/>
      <c r="AMA117" s="231"/>
      <c r="AMB117" s="231"/>
      <c r="AMC117" s="231"/>
      <c r="AMD117" s="231"/>
      <c r="AME117" s="231"/>
      <c r="AMF117" s="231"/>
      <c r="AMG117" s="231"/>
      <c r="AMH117" s="231"/>
    </row>
    <row r="118" spans="1:1022" s="230" customFormat="1" x14ac:dyDescent="0.25">
      <c r="A118" s="256"/>
      <c r="B118" s="257"/>
      <c r="C118" s="257"/>
      <c r="D118" s="231"/>
      <c r="E118" s="258"/>
      <c r="F118" s="259"/>
      <c r="G118" s="231"/>
      <c r="H118" s="231"/>
      <c r="I118" s="231"/>
      <c r="J118" s="259"/>
      <c r="K118" s="259"/>
      <c r="L118" s="231"/>
      <c r="M118" s="231"/>
      <c r="N118" s="259"/>
      <c r="O118" s="231"/>
      <c r="P118" s="231"/>
      <c r="Q118" s="231"/>
      <c r="R118" s="231"/>
      <c r="S118" s="260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319"/>
      <c r="AL118" s="231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319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1"/>
      <c r="BT118" s="231"/>
      <c r="BU118" s="231"/>
      <c r="BV118" s="231"/>
      <c r="BW118" s="231"/>
      <c r="BX118" s="231"/>
      <c r="BY118" s="231"/>
      <c r="BZ118" s="231"/>
      <c r="CA118" s="231"/>
      <c r="CB118" s="231"/>
      <c r="CC118" s="231"/>
      <c r="CD118" s="231"/>
      <c r="CE118" s="231"/>
      <c r="CF118" s="231"/>
      <c r="CG118" s="231"/>
      <c r="CH118" s="231"/>
      <c r="CI118" s="231"/>
      <c r="CJ118" s="231"/>
      <c r="CK118" s="231"/>
      <c r="CL118" s="231"/>
      <c r="CM118" s="231"/>
      <c r="CN118" s="231"/>
      <c r="CO118" s="231"/>
      <c r="CP118" s="231"/>
      <c r="CQ118" s="231"/>
      <c r="CR118" s="231"/>
      <c r="CS118" s="231"/>
      <c r="CT118" s="231"/>
      <c r="CU118" s="231"/>
      <c r="CV118" s="231"/>
      <c r="CW118" s="231"/>
      <c r="CX118" s="231"/>
      <c r="CY118" s="231"/>
      <c r="CZ118" s="231"/>
      <c r="DA118" s="231"/>
      <c r="DB118" s="231"/>
      <c r="DC118" s="231"/>
      <c r="DD118" s="231"/>
      <c r="DE118" s="231"/>
      <c r="DF118" s="231"/>
      <c r="DG118" s="231"/>
      <c r="DH118" s="231"/>
      <c r="DI118" s="231"/>
      <c r="DJ118" s="231"/>
      <c r="DK118" s="231"/>
      <c r="DL118" s="231"/>
      <c r="DM118" s="231"/>
      <c r="DN118" s="231"/>
      <c r="DO118" s="231"/>
      <c r="DP118" s="231"/>
      <c r="DQ118" s="231"/>
      <c r="DR118" s="231"/>
      <c r="DS118" s="231"/>
      <c r="DT118" s="231"/>
      <c r="DU118" s="231"/>
      <c r="DV118" s="231"/>
      <c r="DW118" s="231"/>
      <c r="DX118" s="231"/>
      <c r="DY118" s="231"/>
      <c r="DZ118" s="231"/>
      <c r="EA118" s="231"/>
      <c r="EB118" s="231"/>
      <c r="EC118" s="231"/>
      <c r="ED118" s="231"/>
      <c r="EE118" s="231"/>
      <c r="EF118" s="231"/>
      <c r="EG118" s="231"/>
      <c r="EH118" s="231"/>
      <c r="EI118" s="231"/>
      <c r="EJ118" s="231"/>
      <c r="EK118" s="231"/>
      <c r="EL118" s="231"/>
      <c r="EM118" s="231"/>
      <c r="EN118" s="231"/>
      <c r="EO118" s="231"/>
      <c r="EP118" s="231"/>
      <c r="EQ118" s="231"/>
      <c r="ER118" s="231"/>
      <c r="ES118" s="231"/>
      <c r="ET118" s="231"/>
      <c r="EU118" s="231"/>
      <c r="EV118" s="231"/>
      <c r="EW118" s="231"/>
      <c r="EX118" s="231"/>
      <c r="EY118" s="231"/>
      <c r="EZ118" s="231"/>
      <c r="FA118" s="231"/>
      <c r="FB118" s="231"/>
      <c r="FC118" s="231"/>
      <c r="FD118" s="231"/>
      <c r="FE118" s="231"/>
      <c r="FF118" s="231"/>
      <c r="FG118" s="231"/>
      <c r="FH118" s="231"/>
      <c r="FI118" s="231"/>
      <c r="FJ118" s="231"/>
      <c r="FK118" s="231"/>
      <c r="FL118" s="231"/>
      <c r="FM118" s="231"/>
      <c r="FN118" s="231"/>
      <c r="FO118" s="231"/>
      <c r="FP118" s="231"/>
      <c r="FQ118" s="231"/>
      <c r="FR118" s="231"/>
      <c r="FS118" s="231"/>
      <c r="FT118" s="231"/>
      <c r="FU118" s="231"/>
      <c r="FV118" s="231"/>
      <c r="FW118" s="231"/>
      <c r="FX118" s="231"/>
      <c r="FY118" s="231"/>
      <c r="FZ118" s="231"/>
      <c r="GA118" s="231"/>
      <c r="GB118" s="231"/>
      <c r="GC118" s="231"/>
      <c r="GD118" s="231"/>
      <c r="GE118" s="231"/>
      <c r="GF118" s="231"/>
      <c r="GG118" s="231"/>
      <c r="GH118" s="231"/>
      <c r="GI118" s="231"/>
      <c r="GJ118" s="231"/>
      <c r="GK118" s="231"/>
      <c r="GL118" s="231"/>
      <c r="GM118" s="231"/>
      <c r="GN118" s="231"/>
      <c r="GO118" s="231"/>
      <c r="GP118" s="231"/>
      <c r="GQ118" s="231"/>
      <c r="GR118" s="231"/>
      <c r="GS118" s="231"/>
      <c r="GT118" s="231"/>
      <c r="GU118" s="231"/>
      <c r="GV118" s="231"/>
      <c r="GW118" s="231"/>
      <c r="GX118" s="231"/>
      <c r="GY118" s="231"/>
      <c r="GZ118" s="231"/>
      <c r="HA118" s="231"/>
      <c r="HB118" s="231"/>
      <c r="HC118" s="231"/>
      <c r="HD118" s="231"/>
      <c r="HE118" s="231"/>
      <c r="HF118" s="231"/>
      <c r="HG118" s="231"/>
      <c r="HH118" s="231"/>
      <c r="HI118" s="231"/>
      <c r="HJ118" s="231"/>
      <c r="HK118" s="231"/>
      <c r="HL118" s="231"/>
      <c r="HM118" s="231"/>
      <c r="HN118" s="231"/>
      <c r="HO118" s="231"/>
      <c r="HP118" s="231"/>
      <c r="HQ118" s="231"/>
      <c r="HR118" s="231"/>
      <c r="HS118" s="231"/>
      <c r="HT118" s="231"/>
      <c r="HU118" s="231"/>
      <c r="HV118" s="231"/>
      <c r="HW118" s="231"/>
      <c r="HX118" s="231"/>
      <c r="HY118" s="231"/>
      <c r="HZ118" s="231"/>
      <c r="IA118" s="231"/>
      <c r="IB118" s="231"/>
      <c r="IC118" s="231"/>
      <c r="ID118" s="231"/>
      <c r="IE118" s="231"/>
      <c r="IF118" s="231"/>
      <c r="IG118" s="231"/>
      <c r="IH118" s="231"/>
      <c r="II118" s="231"/>
      <c r="IJ118" s="231"/>
      <c r="IK118" s="231"/>
      <c r="IL118" s="231"/>
      <c r="IM118" s="231"/>
      <c r="IN118" s="231"/>
      <c r="IO118" s="231"/>
      <c r="IP118" s="231"/>
      <c r="IQ118" s="231"/>
      <c r="IR118" s="231"/>
      <c r="IS118" s="231"/>
      <c r="IT118" s="231"/>
      <c r="IU118" s="231"/>
      <c r="IV118" s="231"/>
      <c r="IW118" s="231"/>
      <c r="IX118" s="231"/>
      <c r="IY118" s="231"/>
      <c r="IZ118" s="231"/>
      <c r="JA118" s="231"/>
      <c r="JB118" s="231"/>
      <c r="JC118" s="231"/>
      <c r="JD118" s="231"/>
      <c r="JE118" s="231"/>
      <c r="JF118" s="231"/>
      <c r="JG118" s="231"/>
      <c r="JH118" s="231"/>
      <c r="JI118" s="231"/>
      <c r="JJ118" s="231"/>
      <c r="JK118" s="231"/>
      <c r="JL118" s="231"/>
      <c r="JM118" s="231"/>
      <c r="JN118" s="231"/>
      <c r="JO118" s="231"/>
      <c r="JP118" s="231"/>
      <c r="JQ118" s="231"/>
      <c r="JR118" s="231"/>
      <c r="JS118" s="231"/>
      <c r="JT118" s="231"/>
      <c r="JU118" s="231"/>
      <c r="JV118" s="231"/>
      <c r="JW118" s="231"/>
      <c r="JX118" s="231"/>
      <c r="JY118" s="231"/>
      <c r="JZ118" s="231"/>
      <c r="KA118" s="231"/>
      <c r="KB118" s="231"/>
      <c r="KC118" s="231"/>
      <c r="KD118" s="231"/>
      <c r="KE118" s="231"/>
      <c r="KF118" s="231"/>
      <c r="KG118" s="231"/>
      <c r="KH118" s="231"/>
      <c r="KI118" s="231"/>
      <c r="KJ118" s="231"/>
      <c r="KK118" s="231"/>
      <c r="KL118" s="231"/>
      <c r="KM118" s="231"/>
      <c r="KN118" s="231"/>
      <c r="KO118" s="231"/>
      <c r="KP118" s="231"/>
      <c r="KQ118" s="231"/>
      <c r="KR118" s="231"/>
      <c r="KS118" s="231"/>
      <c r="KT118" s="231"/>
      <c r="KU118" s="231"/>
      <c r="KV118" s="231"/>
      <c r="KW118" s="231"/>
      <c r="KX118" s="231"/>
      <c r="KY118" s="231"/>
      <c r="KZ118" s="231"/>
      <c r="LA118" s="231"/>
      <c r="LB118" s="231"/>
      <c r="LC118" s="231"/>
      <c r="LD118" s="231"/>
      <c r="LE118" s="231"/>
      <c r="LF118" s="231"/>
      <c r="LG118" s="231"/>
      <c r="LH118" s="231"/>
      <c r="LI118" s="231"/>
      <c r="LJ118" s="231"/>
      <c r="LK118" s="231"/>
      <c r="LL118" s="231"/>
      <c r="LM118" s="231"/>
      <c r="LN118" s="231"/>
      <c r="LO118" s="231"/>
      <c r="LP118" s="231"/>
      <c r="LQ118" s="231"/>
      <c r="LR118" s="231"/>
      <c r="LS118" s="231"/>
      <c r="LT118" s="231"/>
      <c r="LU118" s="231"/>
      <c r="LV118" s="231"/>
      <c r="LW118" s="231"/>
      <c r="LX118" s="231"/>
      <c r="LY118" s="231"/>
      <c r="LZ118" s="231"/>
      <c r="MA118" s="231"/>
      <c r="MB118" s="231"/>
      <c r="MC118" s="231"/>
      <c r="MD118" s="231"/>
      <c r="ME118" s="231"/>
      <c r="MF118" s="231"/>
      <c r="MG118" s="231"/>
      <c r="MH118" s="231"/>
      <c r="MI118" s="231"/>
      <c r="MJ118" s="231"/>
      <c r="MK118" s="231"/>
      <c r="ML118" s="231"/>
      <c r="MM118" s="231"/>
      <c r="MN118" s="231"/>
      <c r="MO118" s="231"/>
      <c r="MP118" s="231"/>
      <c r="MQ118" s="231"/>
      <c r="MR118" s="231"/>
      <c r="MS118" s="231"/>
      <c r="MT118" s="231"/>
      <c r="MU118" s="231"/>
      <c r="MV118" s="231"/>
      <c r="MW118" s="231"/>
      <c r="MX118" s="231"/>
      <c r="MY118" s="231"/>
      <c r="MZ118" s="231"/>
      <c r="NA118" s="231"/>
      <c r="NB118" s="231"/>
      <c r="NC118" s="231"/>
      <c r="ND118" s="231"/>
      <c r="NE118" s="231"/>
      <c r="NF118" s="231"/>
      <c r="NG118" s="231"/>
      <c r="NH118" s="231"/>
      <c r="NI118" s="231"/>
      <c r="NJ118" s="231"/>
      <c r="NK118" s="231"/>
      <c r="NL118" s="231"/>
      <c r="NM118" s="231"/>
      <c r="NN118" s="231"/>
      <c r="NO118" s="231"/>
      <c r="NP118" s="231"/>
      <c r="NQ118" s="231"/>
      <c r="NR118" s="231"/>
      <c r="NS118" s="231"/>
      <c r="NT118" s="231"/>
      <c r="NU118" s="231"/>
      <c r="NV118" s="231"/>
      <c r="NW118" s="231"/>
      <c r="NX118" s="231"/>
      <c r="NY118" s="231"/>
      <c r="NZ118" s="231"/>
      <c r="OA118" s="231"/>
      <c r="OB118" s="231"/>
      <c r="OC118" s="231"/>
      <c r="OD118" s="231"/>
      <c r="OE118" s="231"/>
      <c r="OF118" s="231"/>
      <c r="OG118" s="231"/>
      <c r="OH118" s="231"/>
      <c r="OI118" s="231"/>
      <c r="OJ118" s="231"/>
      <c r="OK118" s="231"/>
      <c r="OL118" s="231"/>
      <c r="OM118" s="231"/>
      <c r="ON118" s="231"/>
      <c r="OO118" s="231"/>
      <c r="OP118" s="231"/>
      <c r="OQ118" s="231"/>
      <c r="OR118" s="231"/>
      <c r="OS118" s="231"/>
      <c r="OT118" s="231"/>
      <c r="OU118" s="231"/>
      <c r="OV118" s="231"/>
      <c r="OW118" s="231"/>
      <c r="OX118" s="231"/>
      <c r="OY118" s="231"/>
      <c r="OZ118" s="231"/>
      <c r="PA118" s="231"/>
      <c r="PB118" s="231"/>
      <c r="PC118" s="231"/>
      <c r="PD118" s="231"/>
      <c r="PE118" s="231"/>
      <c r="PF118" s="231"/>
      <c r="PG118" s="231"/>
      <c r="PH118" s="231"/>
      <c r="PI118" s="231"/>
      <c r="PJ118" s="231"/>
      <c r="PK118" s="231"/>
      <c r="PL118" s="231"/>
      <c r="PM118" s="231"/>
      <c r="PN118" s="231"/>
      <c r="PO118" s="231"/>
      <c r="PP118" s="231"/>
      <c r="PQ118" s="231"/>
      <c r="PR118" s="231"/>
      <c r="PS118" s="231"/>
      <c r="PT118" s="231"/>
      <c r="PU118" s="231"/>
      <c r="PV118" s="231"/>
      <c r="PW118" s="231"/>
      <c r="PX118" s="231"/>
      <c r="PY118" s="231"/>
      <c r="PZ118" s="231"/>
      <c r="QA118" s="231"/>
      <c r="QB118" s="231"/>
      <c r="QC118" s="231"/>
      <c r="QD118" s="231"/>
      <c r="QE118" s="231"/>
      <c r="QF118" s="231"/>
      <c r="QG118" s="231"/>
      <c r="QH118" s="231"/>
      <c r="QI118" s="231"/>
      <c r="QJ118" s="231"/>
      <c r="QK118" s="231"/>
      <c r="QL118" s="231"/>
      <c r="QM118" s="231"/>
      <c r="QN118" s="231"/>
      <c r="QO118" s="231"/>
      <c r="QP118" s="231"/>
      <c r="QQ118" s="231"/>
      <c r="QR118" s="231"/>
      <c r="QS118" s="231"/>
      <c r="QT118" s="231"/>
      <c r="QU118" s="231"/>
      <c r="QV118" s="231"/>
      <c r="QW118" s="231"/>
      <c r="QX118" s="231"/>
      <c r="QY118" s="231"/>
      <c r="QZ118" s="231"/>
      <c r="RA118" s="231"/>
      <c r="RB118" s="231"/>
      <c r="RC118" s="231"/>
      <c r="RD118" s="231"/>
      <c r="RE118" s="231"/>
      <c r="RF118" s="231"/>
      <c r="RG118" s="231"/>
      <c r="RH118" s="231"/>
      <c r="RI118" s="231"/>
      <c r="RJ118" s="231"/>
      <c r="RK118" s="231"/>
      <c r="RL118" s="231"/>
      <c r="RM118" s="231"/>
      <c r="RN118" s="231"/>
      <c r="RO118" s="231"/>
      <c r="RP118" s="231"/>
      <c r="RQ118" s="231"/>
      <c r="RR118" s="231"/>
      <c r="RS118" s="231"/>
      <c r="RT118" s="231"/>
      <c r="RU118" s="231"/>
      <c r="RV118" s="231"/>
      <c r="RW118" s="231"/>
      <c r="RX118" s="231"/>
      <c r="RY118" s="231"/>
      <c r="RZ118" s="231"/>
      <c r="SA118" s="231"/>
      <c r="SB118" s="231"/>
      <c r="SC118" s="231"/>
      <c r="SD118" s="231"/>
      <c r="SE118" s="231"/>
      <c r="SF118" s="231"/>
      <c r="SG118" s="231"/>
      <c r="SH118" s="231"/>
      <c r="SI118" s="231"/>
      <c r="SJ118" s="231"/>
      <c r="SK118" s="231"/>
      <c r="SL118" s="231"/>
      <c r="SM118" s="231"/>
      <c r="SN118" s="231"/>
      <c r="SO118" s="231"/>
      <c r="SP118" s="231"/>
      <c r="SQ118" s="231"/>
      <c r="SR118" s="231"/>
      <c r="SS118" s="231"/>
      <c r="ST118" s="231"/>
      <c r="SU118" s="231"/>
      <c r="SV118" s="231"/>
      <c r="SW118" s="231"/>
      <c r="SX118" s="231"/>
      <c r="SY118" s="231"/>
      <c r="SZ118" s="231"/>
      <c r="TA118" s="231"/>
      <c r="TB118" s="231"/>
      <c r="TC118" s="231"/>
      <c r="TD118" s="231"/>
      <c r="TE118" s="231"/>
      <c r="TF118" s="231"/>
      <c r="TG118" s="231"/>
      <c r="TH118" s="231"/>
      <c r="TI118" s="231"/>
      <c r="TJ118" s="231"/>
      <c r="TK118" s="231"/>
      <c r="TL118" s="231"/>
      <c r="TM118" s="231"/>
      <c r="TN118" s="231"/>
      <c r="TO118" s="231"/>
      <c r="TP118" s="231"/>
      <c r="TQ118" s="231"/>
      <c r="TR118" s="231"/>
      <c r="TS118" s="231"/>
      <c r="TT118" s="231"/>
      <c r="TU118" s="231"/>
      <c r="TV118" s="231"/>
      <c r="TW118" s="231"/>
      <c r="TX118" s="231"/>
      <c r="TY118" s="231"/>
      <c r="TZ118" s="231"/>
      <c r="UA118" s="231"/>
      <c r="UB118" s="231"/>
      <c r="UC118" s="231"/>
      <c r="UD118" s="231"/>
      <c r="UE118" s="231"/>
      <c r="UF118" s="231"/>
      <c r="UG118" s="231"/>
      <c r="UH118" s="231"/>
      <c r="UI118" s="231"/>
      <c r="UJ118" s="231"/>
      <c r="UK118" s="231"/>
      <c r="UL118" s="231"/>
      <c r="UM118" s="231"/>
      <c r="UN118" s="231"/>
      <c r="UO118" s="231"/>
      <c r="UP118" s="231"/>
      <c r="UQ118" s="231"/>
      <c r="UR118" s="231"/>
      <c r="US118" s="231"/>
      <c r="UT118" s="231"/>
      <c r="UU118" s="231"/>
      <c r="UV118" s="231"/>
      <c r="UW118" s="231"/>
      <c r="UX118" s="231"/>
      <c r="UY118" s="231"/>
      <c r="UZ118" s="231"/>
      <c r="VA118" s="231"/>
      <c r="VB118" s="231"/>
      <c r="VC118" s="231"/>
      <c r="VD118" s="231"/>
      <c r="VE118" s="231"/>
      <c r="VF118" s="231"/>
      <c r="VG118" s="231"/>
      <c r="VH118" s="231"/>
      <c r="VI118" s="231"/>
      <c r="VJ118" s="231"/>
      <c r="VK118" s="231"/>
      <c r="VL118" s="231"/>
      <c r="VM118" s="231"/>
      <c r="VN118" s="231"/>
      <c r="VO118" s="231"/>
      <c r="VP118" s="231"/>
      <c r="VQ118" s="231"/>
      <c r="VR118" s="231"/>
      <c r="VS118" s="231"/>
      <c r="VT118" s="231"/>
      <c r="VU118" s="231"/>
      <c r="VV118" s="231"/>
      <c r="VW118" s="231"/>
      <c r="VX118" s="231"/>
      <c r="VY118" s="231"/>
      <c r="VZ118" s="231"/>
      <c r="WA118" s="231"/>
      <c r="WB118" s="231"/>
      <c r="WC118" s="231"/>
      <c r="WD118" s="231"/>
      <c r="WE118" s="231"/>
      <c r="WF118" s="231"/>
      <c r="WG118" s="231"/>
      <c r="WH118" s="231"/>
      <c r="WI118" s="231"/>
      <c r="WJ118" s="231"/>
      <c r="WK118" s="231"/>
      <c r="WL118" s="231"/>
      <c r="WM118" s="231"/>
      <c r="WN118" s="231"/>
      <c r="WO118" s="231"/>
      <c r="WP118" s="231"/>
      <c r="WQ118" s="231"/>
      <c r="WR118" s="231"/>
      <c r="WS118" s="231"/>
      <c r="WT118" s="231"/>
      <c r="WU118" s="231"/>
      <c r="WV118" s="231"/>
      <c r="WW118" s="231"/>
      <c r="WX118" s="231"/>
      <c r="WY118" s="231"/>
      <c r="WZ118" s="231"/>
      <c r="XA118" s="231"/>
      <c r="XB118" s="231"/>
      <c r="XC118" s="231"/>
      <c r="XD118" s="231"/>
      <c r="XE118" s="231"/>
      <c r="XF118" s="231"/>
      <c r="XG118" s="231"/>
      <c r="XH118" s="231"/>
      <c r="XI118" s="231"/>
      <c r="XJ118" s="231"/>
      <c r="XK118" s="231"/>
      <c r="XL118" s="231"/>
      <c r="XM118" s="231"/>
      <c r="XN118" s="231"/>
      <c r="XO118" s="231"/>
      <c r="XP118" s="231"/>
      <c r="XQ118" s="231"/>
      <c r="XR118" s="231"/>
      <c r="XS118" s="231"/>
      <c r="XT118" s="231"/>
      <c r="XU118" s="231"/>
      <c r="XV118" s="231"/>
      <c r="XW118" s="231"/>
      <c r="XX118" s="231"/>
      <c r="XY118" s="231"/>
      <c r="XZ118" s="231"/>
      <c r="YA118" s="231"/>
      <c r="YB118" s="231"/>
      <c r="YC118" s="231"/>
      <c r="YD118" s="231"/>
      <c r="YE118" s="231"/>
      <c r="YF118" s="231"/>
      <c r="YG118" s="231"/>
      <c r="YH118" s="231"/>
      <c r="YI118" s="231"/>
      <c r="YJ118" s="231"/>
      <c r="YK118" s="231"/>
      <c r="YL118" s="231"/>
      <c r="YM118" s="231"/>
      <c r="YN118" s="231"/>
      <c r="YO118" s="231"/>
      <c r="YP118" s="231"/>
      <c r="YQ118" s="231"/>
      <c r="YR118" s="231"/>
      <c r="YS118" s="231"/>
      <c r="YT118" s="231"/>
      <c r="YU118" s="231"/>
      <c r="YV118" s="231"/>
      <c r="YW118" s="231"/>
      <c r="YX118" s="231"/>
      <c r="YY118" s="231"/>
      <c r="YZ118" s="231"/>
      <c r="ZA118" s="231"/>
      <c r="ZB118" s="231"/>
      <c r="ZC118" s="231"/>
      <c r="ZD118" s="231"/>
      <c r="ZE118" s="231"/>
      <c r="ZF118" s="231"/>
      <c r="ZG118" s="231"/>
      <c r="ZH118" s="231"/>
      <c r="ZI118" s="231"/>
      <c r="ZJ118" s="231"/>
      <c r="ZK118" s="231"/>
      <c r="ZL118" s="231"/>
      <c r="ZM118" s="231"/>
      <c r="ZN118" s="231"/>
      <c r="ZO118" s="231"/>
      <c r="ZP118" s="231"/>
      <c r="ZQ118" s="231"/>
      <c r="ZR118" s="231"/>
      <c r="ZS118" s="231"/>
      <c r="ZT118" s="231"/>
      <c r="ZU118" s="231"/>
      <c r="ZV118" s="231"/>
      <c r="ZW118" s="231"/>
      <c r="ZX118" s="231"/>
      <c r="ZY118" s="231"/>
      <c r="ZZ118" s="231"/>
      <c r="AAA118" s="231"/>
      <c r="AAB118" s="231"/>
      <c r="AAC118" s="231"/>
      <c r="AAD118" s="231"/>
      <c r="AAE118" s="231"/>
      <c r="AAF118" s="231"/>
      <c r="AAG118" s="231"/>
      <c r="AAH118" s="231"/>
      <c r="AAI118" s="231"/>
      <c r="AAJ118" s="231"/>
      <c r="AAK118" s="231"/>
      <c r="AAL118" s="231"/>
      <c r="AAM118" s="231"/>
      <c r="AAN118" s="231"/>
      <c r="AAO118" s="231"/>
      <c r="AAP118" s="231"/>
      <c r="AAQ118" s="231"/>
      <c r="AAR118" s="231"/>
      <c r="AAS118" s="231"/>
      <c r="AAT118" s="231"/>
      <c r="AAU118" s="231"/>
      <c r="AAV118" s="231"/>
      <c r="AAW118" s="231"/>
      <c r="AAX118" s="231"/>
      <c r="AAY118" s="231"/>
      <c r="AAZ118" s="231"/>
      <c r="ABA118" s="231"/>
      <c r="ABB118" s="231"/>
      <c r="ABC118" s="231"/>
      <c r="ABD118" s="231"/>
      <c r="ABE118" s="231"/>
      <c r="ABF118" s="231"/>
      <c r="ABG118" s="231"/>
      <c r="ABH118" s="231"/>
      <c r="ABI118" s="231"/>
      <c r="ABJ118" s="231"/>
      <c r="ABK118" s="231"/>
      <c r="ABL118" s="231"/>
      <c r="ABM118" s="231"/>
      <c r="ABN118" s="231"/>
      <c r="ABO118" s="231"/>
      <c r="ABP118" s="231"/>
      <c r="ABQ118" s="231"/>
      <c r="ABR118" s="231"/>
      <c r="ABS118" s="231"/>
      <c r="ABT118" s="231"/>
      <c r="ABU118" s="231"/>
      <c r="ABV118" s="231"/>
      <c r="ABW118" s="231"/>
      <c r="ABX118" s="231"/>
      <c r="ABY118" s="231"/>
      <c r="ABZ118" s="231"/>
      <c r="ACA118" s="231"/>
      <c r="ACB118" s="231"/>
      <c r="ACC118" s="231"/>
      <c r="ACD118" s="231"/>
      <c r="ACE118" s="231"/>
      <c r="ACF118" s="231"/>
      <c r="ACG118" s="231"/>
      <c r="ACH118" s="231"/>
      <c r="ACI118" s="231"/>
      <c r="ACJ118" s="231"/>
      <c r="ACK118" s="231"/>
      <c r="ACL118" s="231"/>
      <c r="ACM118" s="231"/>
      <c r="ACN118" s="231"/>
      <c r="ACO118" s="231"/>
      <c r="ACP118" s="231"/>
      <c r="ACQ118" s="231"/>
      <c r="ACR118" s="231"/>
      <c r="ACS118" s="231"/>
      <c r="ACT118" s="231"/>
      <c r="ACU118" s="231"/>
      <c r="ACV118" s="231"/>
      <c r="ACW118" s="231"/>
      <c r="ACX118" s="231"/>
      <c r="ACY118" s="231"/>
      <c r="ACZ118" s="231"/>
      <c r="ADA118" s="231"/>
      <c r="ADB118" s="231"/>
      <c r="ADC118" s="231"/>
      <c r="ADD118" s="231"/>
      <c r="ADE118" s="231"/>
      <c r="ADF118" s="231"/>
      <c r="ADG118" s="231"/>
      <c r="ADH118" s="231"/>
      <c r="ADI118" s="231"/>
      <c r="ADJ118" s="231"/>
      <c r="ADK118" s="231"/>
      <c r="ADL118" s="231"/>
      <c r="ADM118" s="231"/>
      <c r="ADN118" s="231"/>
      <c r="ADO118" s="231"/>
      <c r="ADP118" s="231"/>
      <c r="ADQ118" s="231"/>
      <c r="ADR118" s="231"/>
      <c r="ADS118" s="231"/>
      <c r="ADT118" s="231"/>
      <c r="ADU118" s="231"/>
      <c r="ADV118" s="231"/>
      <c r="ADW118" s="231"/>
      <c r="ADX118" s="231"/>
      <c r="ADY118" s="231"/>
      <c r="ADZ118" s="231"/>
      <c r="AEA118" s="231"/>
      <c r="AEB118" s="231"/>
      <c r="AEC118" s="231"/>
      <c r="AED118" s="231"/>
      <c r="AEE118" s="231"/>
      <c r="AEF118" s="231"/>
      <c r="AEG118" s="231"/>
      <c r="AEH118" s="231"/>
      <c r="AEI118" s="231"/>
      <c r="AEJ118" s="231"/>
      <c r="AEK118" s="231"/>
      <c r="AEL118" s="231"/>
      <c r="AEM118" s="231"/>
      <c r="AEN118" s="231"/>
      <c r="AEO118" s="231"/>
      <c r="AEP118" s="231"/>
      <c r="AEQ118" s="231"/>
      <c r="AER118" s="231"/>
      <c r="AES118" s="231"/>
      <c r="AET118" s="231"/>
      <c r="AEU118" s="231"/>
      <c r="AEV118" s="231"/>
      <c r="AEW118" s="231"/>
      <c r="AEX118" s="231"/>
      <c r="AEY118" s="231"/>
      <c r="AEZ118" s="231"/>
      <c r="AFA118" s="231"/>
      <c r="AFB118" s="231"/>
      <c r="AFC118" s="231"/>
      <c r="AFD118" s="231"/>
      <c r="AFE118" s="231"/>
      <c r="AFF118" s="231"/>
      <c r="AFG118" s="231"/>
      <c r="AFH118" s="231"/>
      <c r="AFI118" s="231"/>
      <c r="AFJ118" s="231"/>
      <c r="AFK118" s="231"/>
      <c r="AFL118" s="231"/>
      <c r="AFM118" s="231"/>
      <c r="AFN118" s="231"/>
      <c r="AFO118" s="231"/>
      <c r="AFP118" s="231"/>
      <c r="AFQ118" s="231"/>
      <c r="AFR118" s="231"/>
      <c r="AFS118" s="231"/>
      <c r="AFT118" s="231"/>
      <c r="AFU118" s="231"/>
      <c r="AFV118" s="231"/>
      <c r="AFW118" s="231"/>
      <c r="AFX118" s="231"/>
      <c r="AFY118" s="231"/>
      <c r="AFZ118" s="231"/>
      <c r="AGA118" s="231"/>
      <c r="AGB118" s="231"/>
      <c r="AGC118" s="231"/>
      <c r="AGD118" s="231"/>
      <c r="AGE118" s="231"/>
      <c r="AGF118" s="231"/>
      <c r="AGG118" s="231"/>
      <c r="AGH118" s="231"/>
      <c r="AGI118" s="231"/>
      <c r="AGJ118" s="231"/>
      <c r="AGK118" s="231"/>
      <c r="AGL118" s="231"/>
      <c r="AGM118" s="231"/>
      <c r="AGN118" s="231"/>
      <c r="AGO118" s="231"/>
      <c r="AGP118" s="231"/>
      <c r="AGQ118" s="231"/>
      <c r="AGR118" s="231"/>
      <c r="AGS118" s="231"/>
      <c r="AGT118" s="231"/>
      <c r="AGU118" s="231"/>
      <c r="AGV118" s="231"/>
      <c r="AGW118" s="231"/>
      <c r="AGX118" s="231"/>
      <c r="AGY118" s="231"/>
      <c r="AGZ118" s="231"/>
      <c r="AHA118" s="231"/>
      <c r="AHB118" s="231"/>
      <c r="AHC118" s="231"/>
      <c r="AHD118" s="231"/>
      <c r="AHE118" s="231"/>
      <c r="AHF118" s="231"/>
      <c r="AHG118" s="231"/>
      <c r="AHH118" s="231"/>
      <c r="AHI118" s="231"/>
      <c r="AHJ118" s="231"/>
      <c r="AHK118" s="231"/>
      <c r="AHL118" s="231"/>
      <c r="AHM118" s="231"/>
      <c r="AHN118" s="231"/>
      <c r="AHO118" s="231"/>
      <c r="AHP118" s="231"/>
      <c r="AHQ118" s="231"/>
      <c r="AHR118" s="231"/>
      <c r="AHS118" s="231"/>
      <c r="AHT118" s="231"/>
      <c r="AHU118" s="231"/>
      <c r="AHV118" s="231"/>
      <c r="AHW118" s="231"/>
      <c r="AHX118" s="231"/>
      <c r="AHY118" s="231"/>
      <c r="AHZ118" s="231"/>
      <c r="AIA118" s="231"/>
      <c r="AIB118" s="231"/>
      <c r="AIC118" s="231"/>
      <c r="AID118" s="231"/>
      <c r="AIE118" s="231"/>
      <c r="AIF118" s="231"/>
      <c r="AIG118" s="231"/>
      <c r="AIH118" s="231"/>
      <c r="AII118" s="231"/>
      <c r="AIJ118" s="231"/>
      <c r="AIK118" s="231"/>
      <c r="AIL118" s="231"/>
      <c r="AIM118" s="231"/>
      <c r="AIN118" s="231"/>
      <c r="AIO118" s="231"/>
      <c r="AIP118" s="231"/>
      <c r="AIQ118" s="231"/>
      <c r="AIR118" s="231"/>
      <c r="AIS118" s="231"/>
      <c r="AIT118" s="231"/>
      <c r="AIU118" s="231"/>
      <c r="AIV118" s="231"/>
      <c r="AIW118" s="231"/>
      <c r="AIX118" s="231"/>
      <c r="AIY118" s="231"/>
      <c r="AIZ118" s="231"/>
      <c r="AJA118" s="231"/>
      <c r="AJB118" s="231"/>
      <c r="AJC118" s="231"/>
      <c r="AJD118" s="231"/>
      <c r="AJE118" s="231"/>
      <c r="AJF118" s="231"/>
      <c r="AJG118" s="231"/>
      <c r="AJH118" s="231"/>
      <c r="AJI118" s="231"/>
      <c r="AJJ118" s="231"/>
      <c r="AJK118" s="231"/>
      <c r="AJL118" s="231"/>
      <c r="AJM118" s="231"/>
      <c r="AJN118" s="231"/>
      <c r="AJO118" s="231"/>
      <c r="AJP118" s="231"/>
      <c r="AJQ118" s="231"/>
      <c r="AJR118" s="231"/>
      <c r="AJS118" s="231"/>
      <c r="AJT118" s="231"/>
      <c r="AJU118" s="231"/>
      <c r="AJV118" s="231"/>
      <c r="AJW118" s="231"/>
      <c r="AJX118" s="231"/>
      <c r="AJY118" s="231"/>
      <c r="AJZ118" s="231"/>
      <c r="AKA118" s="231"/>
      <c r="AKB118" s="231"/>
      <c r="AKC118" s="231"/>
      <c r="AKD118" s="231"/>
      <c r="AKE118" s="231"/>
      <c r="AKF118" s="231"/>
      <c r="AKG118" s="231"/>
      <c r="AKH118" s="231"/>
      <c r="AKI118" s="231"/>
      <c r="AKJ118" s="231"/>
      <c r="AKK118" s="231"/>
      <c r="AKL118" s="231"/>
      <c r="AKM118" s="231"/>
      <c r="AKN118" s="231"/>
      <c r="AKO118" s="231"/>
      <c r="AKP118" s="231"/>
      <c r="AKQ118" s="231"/>
      <c r="AKR118" s="231"/>
      <c r="AKS118" s="231"/>
      <c r="AKT118" s="231"/>
      <c r="AKU118" s="231"/>
      <c r="AKV118" s="231"/>
      <c r="AKW118" s="231"/>
      <c r="AKX118" s="231"/>
      <c r="AKY118" s="231"/>
      <c r="AKZ118" s="231"/>
      <c r="ALA118" s="231"/>
      <c r="ALB118" s="231"/>
      <c r="ALC118" s="231"/>
      <c r="ALD118" s="231"/>
      <c r="ALE118" s="231"/>
      <c r="ALF118" s="231"/>
      <c r="ALG118" s="231"/>
      <c r="ALH118" s="231"/>
      <c r="ALI118" s="231"/>
      <c r="ALJ118" s="231"/>
      <c r="ALK118" s="231"/>
      <c r="ALL118" s="231"/>
      <c r="ALM118" s="231"/>
      <c r="ALN118" s="231"/>
      <c r="ALO118" s="231"/>
      <c r="ALP118" s="231"/>
      <c r="ALQ118" s="231"/>
      <c r="ALR118" s="231"/>
      <c r="ALS118" s="231"/>
      <c r="ALT118" s="231"/>
      <c r="ALU118" s="231"/>
      <c r="ALV118" s="231"/>
      <c r="ALW118" s="231"/>
      <c r="ALX118" s="231"/>
      <c r="ALY118" s="231"/>
      <c r="ALZ118" s="231"/>
      <c r="AMA118" s="231"/>
      <c r="AMB118" s="231"/>
      <c r="AMC118" s="231"/>
      <c r="AMD118" s="231"/>
      <c r="AME118" s="231"/>
      <c r="AMF118" s="231"/>
      <c r="AMG118" s="231"/>
      <c r="AMH118" s="231"/>
    </row>
    <row r="119" spans="1:1022" s="230" customFormat="1" x14ac:dyDescent="0.25">
      <c r="A119" s="256"/>
      <c r="B119" s="257"/>
      <c r="C119" s="257"/>
      <c r="D119" s="231"/>
      <c r="E119" s="258"/>
      <c r="F119" s="259"/>
      <c r="G119" s="231"/>
      <c r="H119" s="231"/>
      <c r="I119" s="231"/>
      <c r="J119" s="259"/>
      <c r="K119" s="259"/>
      <c r="L119" s="231"/>
      <c r="M119" s="231"/>
      <c r="N119" s="259"/>
      <c r="O119" s="231"/>
      <c r="P119" s="231"/>
      <c r="Q119" s="231"/>
      <c r="R119" s="231"/>
      <c r="S119" s="260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  <c r="AJ119" s="231"/>
      <c r="AK119" s="319"/>
      <c r="AL119" s="231"/>
      <c r="AM119" s="231"/>
      <c r="AN119" s="231"/>
      <c r="AO119" s="231"/>
      <c r="AP119" s="231"/>
      <c r="AQ119" s="231"/>
      <c r="AR119" s="231"/>
      <c r="AS119" s="231"/>
      <c r="AT119" s="231"/>
      <c r="AU119" s="231"/>
      <c r="AV119" s="319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231"/>
      <c r="ES119" s="231"/>
      <c r="ET119" s="231"/>
      <c r="EU119" s="231"/>
      <c r="EV119" s="231"/>
      <c r="EW119" s="231"/>
      <c r="EX119" s="231"/>
      <c r="EY119" s="231"/>
      <c r="EZ119" s="231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  <c r="IL119" s="231"/>
      <c r="IM119" s="231"/>
      <c r="IN119" s="231"/>
      <c r="IO119" s="231"/>
      <c r="IP119" s="231"/>
      <c r="IQ119" s="231"/>
      <c r="IR119" s="231"/>
      <c r="IS119" s="231"/>
      <c r="IT119" s="231"/>
      <c r="IU119" s="231"/>
      <c r="IV119" s="231"/>
      <c r="IW119" s="231"/>
      <c r="IX119" s="231"/>
      <c r="IY119" s="231"/>
      <c r="IZ119" s="231"/>
      <c r="JA119" s="231"/>
      <c r="JB119" s="231"/>
      <c r="JC119" s="231"/>
      <c r="JD119" s="231"/>
      <c r="JE119" s="231"/>
      <c r="JF119" s="231"/>
      <c r="JG119" s="231"/>
      <c r="JH119" s="231"/>
      <c r="JI119" s="231"/>
      <c r="JJ119" s="231"/>
      <c r="JK119" s="231"/>
      <c r="JL119" s="231"/>
      <c r="JM119" s="231"/>
      <c r="JN119" s="231"/>
      <c r="JO119" s="231"/>
      <c r="JP119" s="231"/>
      <c r="JQ119" s="231"/>
      <c r="JR119" s="231"/>
      <c r="JS119" s="231"/>
      <c r="JT119" s="231"/>
      <c r="JU119" s="231"/>
      <c r="JV119" s="231"/>
      <c r="JW119" s="231"/>
      <c r="JX119" s="231"/>
      <c r="JY119" s="231"/>
      <c r="JZ119" s="231"/>
      <c r="KA119" s="231"/>
      <c r="KB119" s="231"/>
      <c r="KC119" s="231"/>
      <c r="KD119" s="231"/>
      <c r="KE119" s="231"/>
      <c r="KF119" s="231"/>
      <c r="KG119" s="231"/>
      <c r="KH119" s="231"/>
      <c r="KI119" s="231"/>
      <c r="KJ119" s="231"/>
      <c r="KK119" s="231"/>
      <c r="KL119" s="231"/>
      <c r="KM119" s="231"/>
      <c r="KN119" s="231"/>
      <c r="KO119" s="231"/>
      <c r="KP119" s="231"/>
      <c r="KQ119" s="231"/>
      <c r="KR119" s="231"/>
      <c r="KS119" s="231"/>
      <c r="KT119" s="231"/>
      <c r="KU119" s="231"/>
      <c r="KV119" s="231"/>
      <c r="KW119" s="231"/>
      <c r="KX119" s="231"/>
      <c r="KY119" s="231"/>
      <c r="KZ119" s="231"/>
      <c r="LA119" s="231"/>
      <c r="LB119" s="231"/>
      <c r="LC119" s="231"/>
      <c r="LD119" s="231"/>
      <c r="LE119" s="231"/>
      <c r="LF119" s="231"/>
      <c r="LG119" s="231"/>
      <c r="LH119" s="231"/>
      <c r="LI119" s="231"/>
      <c r="LJ119" s="231"/>
      <c r="LK119" s="231"/>
      <c r="LL119" s="231"/>
      <c r="LM119" s="231"/>
      <c r="LN119" s="231"/>
      <c r="LO119" s="231"/>
      <c r="LP119" s="231"/>
      <c r="LQ119" s="231"/>
      <c r="LR119" s="231"/>
      <c r="LS119" s="231"/>
      <c r="LT119" s="231"/>
      <c r="LU119" s="231"/>
      <c r="LV119" s="231"/>
      <c r="LW119" s="231"/>
      <c r="LX119" s="231"/>
      <c r="LY119" s="231"/>
      <c r="LZ119" s="231"/>
      <c r="MA119" s="231"/>
      <c r="MB119" s="231"/>
      <c r="MC119" s="231"/>
      <c r="MD119" s="231"/>
      <c r="ME119" s="231"/>
      <c r="MF119" s="231"/>
      <c r="MG119" s="231"/>
      <c r="MH119" s="231"/>
      <c r="MI119" s="231"/>
      <c r="MJ119" s="231"/>
      <c r="MK119" s="231"/>
      <c r="ML119" s="231"/>
      <c r="MM119" s="231"/>
      <c r="MN119" s="231"/>
      <c r="MO119" s="231"/>
      <c r="MP119" s="231"/>
      <c r="MQ119" s="231"/>
      <c r="MR119" s="231"/>
      <c r="MS119" s="231"/>
      <c r="MT119" s="231"/>
      <c r="MU119" s="231"/>
      <c r="MV119" s="231"/>
      <c r="MW119" s="231"/>
      <c r="MX119" s="231"/>
      <c r="MY119" s="231"/>
      <c r="MZ119" s="231"/>
      <c r="NA119" s="231"/>
      <c r="NB119" s="231"/>
      <c r="NC119" s="231"/>
      <c r="ND119" s="231"/>
      <c r="NE119" s="231"/>
      <c r="NF119" s="231"/>
      <c r="NG119" s="231"/>
      <c r="NH119" s="231"/>
      <c r="NI119" s="231"/>
      <c r="NJ119" s="231"/>
      <c r="NK119" s="231"/>
      <c r="NL119" s="231"/>
      <c r="NM119" s="231"/>
      <c r="NN119" s="231"/>
      <c r="NO119" s="231"/>
      <c r="NP119" s="231"/>
      <c r="NQ119" s="231"/>
      <c r="NR119" s="231"/>
      <c r="NS119" s="231"/>
      <c r="NT119" s="231"/>
      <c r="NU119" s="231"/>
      <c r="NV119" s="231"/>
      <c r="NW119" s="231"/>
      <c r="NX119" s="231"/>
      <c r="NY119" s="231"/>
      <c r="NZ119" s="231"/>
      <c r="OA119" s="231"/>
      <c r="OB119" s="231"/>
      <c r="OC119" s="231"/>
      <c r="OD119" s="231"/>
      <c r="OE119" s="231"/>
      <c r="OF119" s="231"/>
      <c r="OG119" s="231"/>
      <c r="OH119" s="231"/>
      <c r="OI119" s="231"/>
      <c r="OJ119" s="231"/>
      <c r="OK119" s="231"/>
      <c r="OL119" s="231"/>
      <c r="OM119" s="231"/>
      <c r="ON119" s="231"/>
      <c r="OO119" s="231"/>
      <c r="OP119" s="231"/>
      <c r="OQ119" s="231"/>
      <c r="OR119" s="231"/>
      <c r="OS119" s="231"/>
      <c r="OT119" s="231"/>
      <c r="OU119" s="231"/>
      <c r="OV119" s="231"/>
      <c r="OW119" s="231"/>
      <c r="OX119" s="231"/>
      <c r="OY119" s="231"/>
      <c r="OZ119" s="231"/>
      <c r="PA119" s="231"/>
      <c r="PB119" s="231"/>
      <c r="PC119" s="231"/>
      <c r="PD119" s="231"/>
      <c r="PE119" s="231"/>
      <c r="PF119" s="231"/>
      <c r="PG119" s="231"/>
      <c r="PH119" s="231"/>
      <c r="PI119" s="231"/>
      <c r="PJ119" s="231"/>
      <c r="PK119" s="231"/>
      <c r="PL119" s="231"/>
      <c r="PM119" s="231"/>
      <c r="PN119" s="231"/>
      <c r="PO119" s="231"/>
      <c r="PP119" s="231"/>
      <c r="PQ119" s="231"/>
      <c r="PR119" s="231"/>
      <c r="PS119" s="231"/>
      <c r="PT119" s="231"/>
      <c r="PU119" s="231"/>
      <c r="PV119" s="231"/>
      <c r="PW119" s="231"/>
      <c r="PX119" s="231"/>
      <c r="PY119" s="231"/>
      <c r="PZ119" s="231"/>
      <c r="QA119" s="231"/>
      <c r="QB119" s="231"/>
      <c r="QC119" s="231"/>
      <c r="QD119" s="231"/>
      <c r="QE119" s="231"/>
      <c r="QF119" s="231"/>
      <c r="QG119" s="231"/>
      <c r="QH119" s="231"/>
      <c r="QI119" s="231"/>
      <c r="QJ119" s="231"/>
      <c r="QK119" s="231"/>
      <c r="QL119" s="231"/>
      <c r="QM119" s="231"/>
      <c r="QN119" s="231"/>
      <c r="QO119" s="231"/>
      <c r="QP119" s="231"/>
      <c r="QQ119" s="231"/>
      <c r="QR119" s="231"/>
      <c r="QS119" s="231"/>
      <c r="QT119" s="231"/>
      <c r="QU119" s="231"/>
      <c r="QV119" s="231"/>
      <c r="QW119" s="231"/>
      <c r="QX119" s="231"/>
      <c r="QY119" s="231"/>
      <c r="QZ119" s="231"/>
      <c r="RA119" s="231"/>
      <c r="RB119" s="231"/>
      <c r="RC119" s="231"/>
      <c r="RD119" s="231"/>
      <c r="RE119" s="231"/>
      <c r="RF119" s="231"/>
      <c r="RG119" s="231"/>
      <c r="RH119" s="231"/>
      <c r="RI119" s="231"/>
      <c r="RJ119" s="231"/>
      <c r="RK119" s="231"/>
      <c r="RL119" s="231"/>
      <c r="RM119" s="231"/>
      <c r="RN119" s="231"/>
      <c r="RO119" s="231"/>
      <c r="RP119" s="231"/>
      <c r="RQ119" s="231"/>
      <c r="RR119" s="231"/>
      <c r="RS119" s="231"/>
      <c r="RT119" s="231"/>
      <c r="RU119" s="231"/>
      <c r="RV119" s="231"/>
      <c r="RW119" s="231"/>
      <c r="RX119" s="231"/>
      <c r="RY119" s="231"/>
      <c r="RZ119" s="231"/>
      <c r="SA119" s="231"/>
      <c r="SB119" s="231"/>
      <c r="SC119" s="231"/>
      <c r="SD119" s="231"/>
      <c r="SE119" s="231"/>
      <c r="SF119" s="231"/>
      <c r="SG119" s="231"/>
      <c r="SH119" s="231"/>
      <c r="SI119" s="231"/>
      <c r="SJ119" s="231"/>
      <c r="SK119" s="231"/>
      <c r="SL119" s="231"/>
      <c r="SM119" s="231"/>
      <c r="SN119" s="231"/>
      <c r="SO119" s="231"/>
      <c r="SP119" s="231"/>
      <c r="SQ119" s="231"/>
      <c r="SR119" s="231"/>
      <c r="SS119" s="231"/>
      <c r="ST119" s="231"/>
      <c r="SU119" s="231"/>
      <c r="SV119" s="231"/>
      <c r="SW119" s="231"/>
      <c r="SX119" s="231"/>
      <c r="SY119" s="231"/>
      <c r="SZ119" s="231"/>
      <c r="TA119" s="231"/>
      <c r="TB119" s="231"/>
      <c r="TC119" s="231"/>
      <c r="TD119" s="231"/>
      <c r="TE119" s="231"/>
      <c r="TF119" s="231"/>
      <c r="TG119" s="231"/>
      <c r="TH119" s="231"/>
      <c r="TI119" s="231"/>
      <c r="TJ119" s="231"/>
      <c r="TK119" s="231"/>
      <c r="TL119" s="231"/>
      <c r="TM119" s="231"/>
      <c r="TN119" s="231"/>
      <c r="TO119" s="231"/>
      <c r="TP119" s="231"/>
      <c r="TQ119" s="231"/>
      <c r="TR119" s="231"/>
      <c r="TS119" s="231"/>
      <c r="TT119" s="231"/>
      <c r="TU119" s="231"/>
      <c r="TV119" s="231"/>
      <c r="TW119" s="231"/>
      <c r="TX119" s="231"/>
      <c r="TY119" s="231"/>
      <c r="TZ119" s="231"/>
      <c r="UA119" s="231"/>
      <c r="UB119" s="231"/>
      <c r="UC119" s="231"/>
      <c r="UD119" s="231"/>
      <c r="UE119" s="231"/>
      <c r="UF119" s="231"/>
      <c r="UG119" s="231"/>
      <c r="UH119" s="231"/>
      <c r="UI119" s="231"/>
      <c r="UJ119" s="231"/>
      <c r="UK119" s="231"/>
      <c r="UL119" s="231"/>
      <c r="UM119" s="231"/>
      <c r="UN119" s="231"/>
      <c r="UO119" s="231"/>
      <c r="UP119" s="231"/>
      <c r="UQ119" s="231"/>
      <c r="UR119" s="231"/>
      <c r="US119" s="231"/>
      <c r="UT119" s="231"/>
      <c r="UU119" s="231"/>
      <c r="UV119" s="231"/>
      <c r="UW119" s="231"/>
      <c r="UX119" s="231"/>
      <c r="UY119" s="231"/>
      <c r="UZ119" s="231"/>
      <c r="VA119" s="231"/>
      <c r="VB119" s="231"/>
      <c r="VC119" s="231"/>
      <c r="VD119" s="231"/>
      <c r="VE119" s="231"/>
      <c r="VF119" s="231"/>
      <c r="VG119" s="231"/>
      <c r="VH119" s="231"/>
      <c r="VI119" s="231"/>
      <c r="VJ119" s="231"/>
      <c r="VK119" s="231"/>
      <c r="VL119" s="231"/>
      <c r="VM119" s="231"/>
      <c r="VN119" s="231"/>
      <c r="VO119" s="231"/>
      <c r="VP119" s="231"/>
      <c r="VQ119" s="231"/>
      <c r="VR119" s="231"/>
      <c r="VS119" s="231"/>
      <c r="VT119" s="231"/>
      <c r="VU119" s="231"/>
      <c r="VV119" s="231"/>
      <c r="VW119" s="231"/>
      <c r="VX119" s="231"/>
      <c r="VY119" s="231"/>
      <c r="VZ119" s="231"/>
      <c r="WA119" s="231"/>
      <c r="WB119" s="231"/>
      <c r="WC119" s="231"/>
      <c r="WD119" s="231"/>
      <c r="WE119" s="231"/>
      <c r="WF119" s="231"/>
      <c r="WG119" s="231"/>
      <c r="WH119" s="231"/>
      <c r="WI119" s="231"/>
      <c r="WJ119" s="231"/>
      <c r="WK119" s="231"/>
      <c r="WL119" s="231"/>
      <c r="WM119" s="231"/>
      <c r="WN119" s="231"/>
      <c r="WO119" s="231"/>
      <c r="WP119" s="231"/>
      <c r="WQ119" s="231"/>
      <c r="WR119" s="231"/>
      <c r="WS119" s="231"/>
      <c r="WT119" s="231"/>
      <c r="WU119" s="231"/>
      <c r="WV119" s="231"/>
      <c r="WW119" s="231"/>
      <c r="WX119" s="231"/>
      <c r="WY119" s="231"/>
      <c r="WZ119" s="231"/>
      <c r="XA119" s="231"/>
      <c r="XB119" s="231"/>
      <c r="XC119" s="231"/>
      <c r="XD119" s="231"/>
      <c r="XE119" s="231"/>
      <c r="XF119" s="231"/>
      <c r="XG119" s="231"/>
      <c r="XH119" s="231"/>
      <c r="XI119" s="231"/>
      <c r="XJ119" s="231"/>
      <c r="XK119" s="231"/>
      <c r="XL119" s="231"/>
      <c r="XM119" s="231"/>
      <c r="XN119" s="231"/>
      <c r="XO119" s="231"/>
      <c r="XP119" s="231"/>
      <c r="XQ119" s="231"/>
      <c r="XR119" s="231"/>
      <c r="XS119" s="231"/>
      <c r="XT119" s="231"/>
      <c r="XU119" s="231"/>
      <c r="XV119" s="231"/>
      <c r="XW119" s="231"/>
      <c r="XX119" s="231"/>
      <c r="XY119" s="231"/>
      <c r="XZ119" s="231"/>
      <c r="YA119" s="231"/>
      <c r="YB119" s="231"/>
      <c r="YC119" s="231"/>
      <c r="YD119" s="231"/>
      <c r="YE119" s="231"/>
      <c r="YF119" s="231"/>
      <c r="YG119" s="231"/>
      <c r="YH119" s="231"/>
      <c r="YI119" s="231"/>
      <c r="YJ119" s="231"/>
      <c r="YK119" s="231"/>
      <c r="YL119" s="231"/>
      <c r="YM119" s="231"/>
      <c r="YN119" s="231"/>
      <c r="YO119" s="231"/>
      <c r="YP119" s="231"/>
      <c r="YQ119" s="231"/>
      <c r="YR119" s="231"/>
      <c r="YS119" s="231"/>
      <c r="YT119" s="231"/>
      <c r="YU119" s="231"/>
      <c r="YV119" s="231"/>
      <c r="YW119" s="231"/>
      <c r="YX119" s="231"/>
      <c r="YY119" s="231"/>
      <c r="YZ119" s="231"/>
      <c r="ZA119" s="231"/>
      <c r="ZB119" s="231"/>
      <c r="ZC119" s="231"/>
      <c r="ZD119" s="231"/>
      <c r="ZE119" s="231"/>
      <c r="ZF119" s="231"/>
      <c r="ZG119" s="231"/>
      <c r="ZH119" s="231"/>
      <c r="ZI119" s="231"/>
      <c r="ZJ119" s="231"/>
      <c r="ZK119" s="231"/>
      <c r="ZL119" s="231"/>
      <c r="ZM119" s="231"/>
      <c r="ZN119" s="231"/>
      <c r="ZO119" s="231"/>
      <c r="ZP119" s="231"/>
      <c r="ZQ119" s="231"/>
      <c r="ZR119" s="231"/>
      <c r="ZS119" s="231"/>
      <c r="ZT119" s="231"/>
      <c r="ZU119" s="231"/>
      <c r="ZV119" s="231"/>
      <c r="ZW119" s="231"/>
      <c r="ZX119" s="231"/>
      <c r="ZY119" s="231"/>
      <c r="ZZ119" s="231"/>
      <c r="AAA119" s="231"/>
      <c r="AAB119" s="231"/>
      <c r="AAC119" s="231"/>
      <c r="AAD119" s="231"/>
      <c r="AAE119" s="231"/>
      <c r="AAF119" s="231"/>
      <c r="AAG119" s="231"/>
      <c r="AAH119" s="231"/>
      <c r="AAI119" s="231"/>
      <c r="AAJ119" s="231"/>
      <c r="AAK119" s="231"/>
      <c r="AAL119" s="231"/>
      <c r="AAM119" s="231"/>
      <c r="AAN119" s="231"/>
      <c r="AAO119" s="231"/>
      <c r="AAP119" s="231"/>
      <c r="AAQ119" s="231"/>
      <c r="AAR119" s="231"/>
      <c r="AAS119" s="231"/>
      <c r="AAT119" s="231"/>
      <c r="AAU119" s="231"/>
      <c r="AAV119" s="231"/>
      <c r="AAW119" s="231"/>
      <c r="AAX119" s="231"/>
      <c r="AAY119" s="231"/>
      <c r="AAZ119" s="231"/>
      <c r="ABA119" s="231"/>
      <c r="ABB119" s="231"/>
      <c r="ABC119" s="231"/>
      <c r="ABD119" s="231"/>
      <c r="ABE119" s="231"/>
      <c r="ABF119" s="231"/>
      <c r="ABG119" s="231"/>
      <c r="ABH119" s="231"/>
      <c r="ABI119" s="231"/>
      <c r="ABJ119" s="231"/>
      <c r="ABK119" s="231"/>
      <c r="ABL119" s="231"/>
      <c r="ABM119" s="231"/>
      <c r="ABN119" s="231"/>
      <c r="ABO119" s="231"/>
      <c r="ABP119" s="231"/>
      <c r="ABQ119" s="231"/>
      <c r="ABR119" s="231"/>
      <c r="ABS119" s="231"/>
      <c r="ABT119" s="231"/>
      <c r="ABU119" s="231"/>
      <c r="ABV119" s="231"/>
      <c r="ABW119" s="231"/>
      <c r="ABX119" s="231"/>
      <c r="ABY119" s="231"/>
      <c r="ABZ119" s="231"/>
      <c r="ACA119" s="231"/>
      <c r="ACB119" s="231"/>
      <c r="ACC119" s="231"/>
      <c r="ACD119" s="231"/>
      <c r="ACE119" s="231"/>
      <c r="ACF119" s="231"/>
      <c r="ACG119" s="231"/>
      <c r="ACH119" s="231"/>
      <c r="ACI119" s="231"/>
      <c r="ACJ119" s="231"/>
      <c r="ACK119" s="231"/>
      <c r="ACL119" s="231"/>
      <c r="ACM119" s="231"/>
      <c r="ACN119" s="231"/>
      <c r="ACO119" s="231"/>
      <c r="ACP119" s="231"/>
      <c r="ACQ119" s="231"/>
      <c r="ACR119" s="231"/>
      <c r="ACS119" s="231"/>
      <c r="ACT119" s="231"/>
      <c r="ACU119" s="231"/>
      <c r="ACV119" s="231"/>
      <c r="ACW119" s="231"/>
      <c r="ACX119" s="231"/>
      <c r="ACY119" s="231"/>
      <c r="ACZ119" s="231"/>
      <c r="ADA119" s="231"/>
      <c r="ADB119" s="231"/>
      <c r="ADC119" s="231"/>
      <c r="ADD119" s="231"/>
      <c r="ADE119" s="231"/>
      <c r="ADF119" s="231"/>
      <c r="ADG119" s="231"/>
      <c r="ADH119" s="231"/>
      <c r="ADI119" s="231"/>
      <c r="ADJ119" s="231"/>
      <c r="ADK119" s="231"/>
      <c r="ADL119" s="231"/>
      <c r="ADM119" s="231"/>
      <c r="ADN119" s="231"/>
      <c r="ADO119" s="231"/>
      <c r="ADP119" s="231"/>
      <c r="ADQ119" s="231"/>
      <c r="ADR119" s="231"/>
      <c r="ADS119" s="231"/>
      <c r="ADT119" s="231"/>
      <c r="ADU119" s="231"/>
      <c r="ADV119" s="231"/>
      <c r="ADW119" s="231"/>
      <c r="ADX119" s="231"/>
      <c r="ADY119" s="231"/>
      <c r="ADZ119" s="231"/>
      <c r="AEA119" s="231"/>
      <c r="AEB119" s="231"/>
      <c r="AEC119" s="231"/>
      <c r="AED119" s="231"/>
      <c r="AEE119" s="231"/>
      <c r="AEF119" s="231"/>
      <c r="AEG119" s="231"/>
      <c r="AEH119" s="231"/>
      <c r="AEI119" s="231"/>
      <c r="AEJ119" s="231"/>
      <c r="AEK119" s="231"/>
      <c r="AEL119" s="231"/>
      <c r="AEM119" s="231"/>
      <c r="AEN119" s="231"/>
      <c r="AEO119" s="231"/>
      <c r="AEP119" s="231"/>
      <c r="AEQ119" s="231"/>
      <c r="AER119" s="231"/>
      <c r="AES119" s="231"/>
      <c r="AET119" s="231"/>
      <c r="AEU119" s="231"/>
      <c r="AEV119" s="231"/>
      <c r="AEW119" s="231"/>
      <c r="AEX119" s="231"/>
      <c r="AEY119" s="231"/>
      <c r="AEZ119" s="231"/>
      <c r="AFA119" s="231"/>
      <c r="AFB119" s="231"/>
      <c r="AFC119" s="231"/>
      <c r="AFD119" s="231"/>
      <c r="AFE119" s="231"/>
      <c r="AFF119" s="231"/>
      <c r="AFG119" s="231"/>
      <c r="AFH119" s="231"/>
      <c r="AFI119" s="231"/>
      <c r="AFJ119" s="231"/>
      <c r="AFK119" s="231"/>
      <c r="AFL119" s="231"/>
      <c r="AFM119" s="231"/>
      <c r="AFN119" s="231"/>
      <c r="AFO119" s="231"/>
      <c r="AFP119" s="231"/>
      <c r="AFQ119" s="231"/>
      <c r="AFR119" s="231"/>
      <c r="AFS119" s="231"/>
      <c r="AFT119" s="231"/>
      <c r="AFU119" s="231"/>
      <c r="AFV119" s="231"/>
      <c r="AFW119" s="231"/>
      <c r="AFX119" s="231"/>
      <c r="AFY119" s="231"/>
      <c r="AFZ119" s="231"/>
      <c r="AGA119" s="231"/>
      <c r="AGB119" s="231"/>
      <c r="AGC119" s="231"/>
      <c r="AGD119" s="231"/>
      <c r="AGE119" s="231"/>
      <c r="AGF119" s="231"/>
      <c r="AGG119" s="231"/>
      <c r="AGH119" s="231"/>
      <c r="AGI119" s="231"/>
      <c r="AGJ119" s="231"/>
      <c r="AGK119" s="231"/>
      <c r="AGL119" s="231"/>
      <c r="AGM119" s="231"/>
      <c r="AGN119" s="231"/>
      <c r="AGO119" s="231"/>
      <c r="AGP119" s="231"/>
      <c r="AGQ119" s="231"/>
      <c r="AGR119" s="231"/>
      <c r="AGS119" s="231"/>
      <c r="AGT119" s="231"/>
      <c r="AGU119" s="231"/>
      <c r="AGV119" s="231"/>
      <c r="AGW119" s="231"/>
      <c r="AGX119" s="231"/>
      <c r="AGY119" s="231"/>
      <c r="AGZ119" s="231"/>
      <c r="AHA119" s="231"/>
      <c r="AHB119" s="231"/>
      <c r="AHC119" s="231"/>
      <c r="AHD119" s="231"/>
      <c r="AHE119" s="231"/>
      <c r="AHF119" s="231"/>
      <c r="AHG119" s="231"/>
      <c r="AHH119" s="231"/>
      <c r="AHI119" s="231"/>
      <c r="AHJ119" s="231"/>
      <c r="AHK119" s="231"/>
      <c r="AHL119" s="231"/>
      <c r="AHM119" s="231"/>
      <c r="AHN119" s="231"/>
      <c r="AHO119" s="231"/>
      <c r="AHP119" s="231"/>
      <c r="AHQ119" s="231"/>
      <c r="AHR119" s="231"/>
      <c r="AHS119" s="231"/>
      <c r="AHT119" s="231"/>
      <c r="AHU119" s="231"/>
      <c r="AHV119" s="231"/>
      <c r="AHW119" s="231"/>
      <c r="AHX119" s="231"/>
      <c r="AHY119" s="231"/>
      <c r="AHZ119" s="231"/>
      <c r="AIA119" s="231"/>
      <c r="AIB119" s="231"/>
      <c r="AIC119" s="231"/>
      <c r="AID119" s="231"/>
      <c r="AIE119" s="231"/>
      <c r="AIF119" s="231"/>
      <c r="AIG119" s="231"/>
      <c r="AIH119" s="231"/>
      <c r="AII119" s="231"/>
      <c r="AIJ119" s="231"/>
      <c r="AIK119" s="231"/>
      <c r="AIL119" s="231"/>
      <c r="AIM119" s="231"/>
      <c r="AIN119" s="231"/>
      <c r="AIO119" s="231"/>
      <c r="AIP119" s="231"/>
      <c r="AIQ119" s="231"/>
      <c r="AIR119" s="231"/>
      <c r="AIS119" s="231"/>
      <c r="AIT119" s="231"/>
      <c r="AIU119" s="231"/>
      <c r="AIV119" s="231"/>
      <c r="AIW119" s="231"/>
      <c r="AIX119" s="231"/>
      <c r="AIY119" s="231"/>
      <c r="AIZ119" s="231"/>
      <c r="AJA119" s="231"/>
      <c r="AJB119" s="231"/>
      <c r="AJC119" s="231"/>
      <c r="AJD119" s="231"/>
      <c r="AJE119" s="231"/>
      <c r="AJF119" s="231"/>
      <c r="AJG119" s="231"/>
      <c r="AJH119" s="231"/>
      <c r="AJI119" s="231"/>
      <c r="AJJ119" s="231"/>
      <c r="AJK119" s="231"/>
      <c r="AJL119" s="231"/>
      <c r="AJM119" s="231"/>
      <c r="AJN119" s="231"/>
      <c r="AJO119" s="231"/>
      <c r="AJP119" s="231"/>
      <c r="AJQ119" s="231"/>
      <c r="AJR119" s="231"/>
      <c r="AJS119" s="231"/>
      <c r="AJT119" s="231"/>
      <c r="AJU119" s="231"/>
      <c r="AJV119" s="231"/>
      <c r="AJW119" s="231"/>
      <c r="AJX119" s="231"/>
      <c r="AJY119" s="231"/>
      <c r="AJZ119" s="231"/>
      <c r="AKA119" s="231"/>
      <c r="AKB119" s="231"/>
      <c r="AKC119" s="231"/>
      <c r="AKD119" s="231"/>
      <c r="AKE119" s="231"/>
      <c r="AKF119" s="231"/>
      <c r="AKG119" s="231"/>
      <c r="AKH119" s="231"/>
      <c r="AKI119" s="231"/>
      <c r="AKJ119" s="231"/>
      <c r="AKK119" s="231"/>
      <c r="AKL119" s="231"/>
      <c r="AKM119" s="231"/>
      <c r="AKN119" s="231"/>
      <c r="AKO119" s="231"/>
      <c r="AKP119" s="231"/>
      <c r="AKQ119" s="231"/>
      <c r="AKR119" s="231"/>
      <c r="AKS119" s="231"/>
      <c r="AKT119" s="231"/>
      <c r="AKU119" s="231"/>
      <c r="AKV119" s="231"/>
      <c r="AKW119" s="231"/>
      <c r="AKX119" s="231"/>
      <c r="AKY119" s="231"/>
      <c r="AKZ119" s="231"/>
      <c r="ALA119" s="231"/>
      <c r="ALB119" s="231"/>
      <c r="ALC119" s="231"/>
      <c r="ALD119" s="231"/>
      <c r="ALE119" s="231"/>
      <c r="ALF119" s="231"/>
      <c r="ALG119" s="231"/>
      <c r="ALH119" s="231"/>
      <c r="ALI119" s="231"/>
      <c r="ALJ119" s="231"/>
      <c r="ALK119" s="231"/>
      <c r="ALL119" s="231"/>
      <c r="ALM119" s="231"/>
      <c r="ALN119" s="231"/>
      <c r="ALO119" s="231"/>
      <c r="ALP119" s="231"/>
      <c r="ALQ119" s="231"/>
      <c r="ALR119" s="231"/>
      <c r="ALS119" s="231"/>
      <c r="ALT119" s="231"/>
      <c r="ALU119" s="231"/>
      <c r="ALV119" s="231"/>
      <c r="ALW119" s="231"/>
      <c r="ALX119" s="231"/>
      <c r="ALY119" s="231"/>
      <c r="ALZ119" s="231"/>
      <c r="AMA119" s="231"/>
      <c r="AMB119" s="231"/>
      <c r="AMC119" s="231"/>
      <c r="AMD119" s="231"/>
      <c r="AME119" s="231"/>
      <c r="AMF119" s="231"/>
      <c r="AMG119" s="231"/>
      <c r="AMH119" s="231"/>
    </row>
    <row r="120" spans="1:1022" s="230" customFormat="1" x14ac:dyDescent="0.25">
      <c r="A120" s="256"/>
      <c r="B120" s="257"/>
      <c r="C120" s="257"/>
      <c r="D120" s="231"/>
      <c r="E120" s="258"/>
      <c r="F120" s="259"/>
      <c r="G120" s="231"/>
      <c r="H120" s="231"/>
      <c r="I120" s="231"/>
      <c r="J120" s="259"/>
      <c r="K120" s="259"/>
      <c r="L120" s="231"/>
      <c r="M120" s="231"/>
      <c r="N120" s="259"/>
      <c r="O120" s="231"/>
      <c r="P120" s="231"/>
      <c r="Q120" s="231"/>
      <c r="R120" s="231"/>
      <c r="S120" s="260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319"/>
      <c r="AL120" s="231"/>
      <c r="AM120" s="231"/>
      <c r="AN120" s="231"/>
      <c r="AO120" s="231"/>
      <c r="AP120" s="231"/>
      <c r="AQ120" s="231"/>
      <c r="AR120" s="231"/>
      <c r="AS120" s="231"/>
      <c r="AT120" s="231"/>
      <c r="AU120" s="231"/>
      <c r="AV120" s="319"/>
      <c r="AW120" s="231"/>
      <c r="AX120" s="231"/>
      <c r="AY120" s="231"/>
      <c r="AZ120" s="231"/>
      <c r="BA120" s="231"/>
      <c r="BB120" s="231"/>
      <c r="BC120" s="231"/>
      <c r="BD120" s="231"/>
      <c r="BE120" s="231"/>
      <c r="BF120" s="231"/>
      <c r="BG120" s="231"/>
      <c r="BH120" s="231"/>
      <c r="BI120" s="231"/>
      <c r="BJ120" s="231"/>
      <c r="BK120" s="231"/>
      <c r="BL120" s="231"/>
      <c r="BM120" s="231"/>
      <c r="BN120" s="231"/>
      <c r="BO120" s="231"/>
      <c r="BP120" s="231"/>
      <c r="BQ120" s="231"/>
      <c r="BR120" s="231"/>
      <c r="BS120" s="231"/>
      <c r="BT120" s="231"/>
      <c r="BU120" s="231"/>
      <c r="BV120" s="231"/>
      <c r="BW120" s="231"/>
      <c r="BX120" s="231"/>
      <c r="BY120" s="231"/>
      <c r="BZ120" s="231"/>
      <c r="CA120" s="231"/>
      <c r="CB120" s="231"/>
      <c r="CC120" s="231"/>
      <c r="CD120" s="231"/>
      <c r="CE120" s="231"/>
      <c r="CF120" s="231"/>
      <c r="CG120" s="231"/>
      <c r="CH120" s="231"/>
      <c r="CI120" s="231"/>
      <c r="CJ120" s="231"/>
      <c r="CK120" s="231"/>
      <c r="CL120" s="231"/>
      <c r="CM120" s="231"/>
      <c r="CN120" s="231"/>
      <c r="CO120" s="231"/>
      <c r="CP120" s="231"/>
      <c r="CQ120" s="231"/>
      <c r="CR120" s="231"/>
      <c r="CS120" s="231"/>
      <c r="CT120" s="231"/>
      <c r="CU120" s="231"/>
      <c r="CV120" s="231"/>
      <c r="CW120" s="231"/>
      <c r="CX120" s="231"/>
      <c r="CY120" s="231"/>
      <c r="CZ120" s="231"/>
      <c r="DA120" s="231"/>
      <c r="DB120" s="231"/>
      <c r="DC120" s="231"/>
      <c r="DD120" s="231"/>
      <c r="DE120" s="231"/>
      <c r="DF120" s="231"/>
      <c r="DG120" s="231"/>
      <c r="DH120" s="231"/>
      <c r="DI120" s="231"/>
      <c r="DJ120" s="231"/>
      <c r="DK120" s="231"/>
      <c r="DL120" s="231"/>
      <c r="DM120" s="231"/>
      <c r="DN120" s="231"/>
      <c r="DO120" s="231"/>
      <c r="DP120" s="231"/>
      <c r="DQ120" s="231"/>
      <c r="DR120" s="231"/>
      <c r="DS120" s="231"/>
      <c r="DT120" s="231"/>
      <c r="DU120" s="231"/>
      <c r="DV120" s="231"/>
      <c r="DW120" s="231"/>
      <c r="DX120" s="231"/>
      <c r="DY120" s="231"/>
      <c r="DZ120" s="231"/>
      <c r="EA120" s="231"/>
      <c r="EB120" s="231"/>
      <c r="EC120" s="231"/>
      <c r="ED120" s="231"/>
      <c r="EE120" s="231"/>
      <c r="EF120" s="231"/>
      <c r="EG120" s="231"/>
      <c r="EH120" s="231"/>
      <c r="EI120" s="231"/>
      <c r="EJ120" s="231"/>
      <c r="EK120" s="231"/>
      <c r="EL120" s="231"/>
      <c r="EM120" s="231"/>
      <c r="EN120" s="231"/>
      <c r="EO120" s="231"/>
      <c r="EP120" s="231"/>
      <c r="EQ120" s="231"/>
      <c r="ER120" s="231"/>
      <c r="ES120" s="231"/>
      <c r="ET120" s="231"/>
      <c r="EU120" s="231"/>
      <c r="EV120" s="231"/>
      <c r="EW120" s="231"/>
      <c r="EX120" s="231"/>
      <c r="EY120" s="231"/>
      <c r="EZ120" s="231"/>
      <c r="FA120" s="231"/>
      <c r="FB120" s="231"/>
      <c r="FC120" s="231"/>
      <c r="FD120" s="231"/>
      <c r="FE120" s="231"/>
      <c r="FF120" s="231"/>
      <c r="FG120" s="231"/>
      <c r="FH120" s="231"/>
      <c r="FI120" s="231"/>
      <c r="FJ120" s="231"/>
      <c r="FK120" s="231"/>
      <c r="FL120" s="231"/>
      <c r="FM120" s="231"/>
      <c r="FN120" s="231"/>
      <c r="FO120" s="231"/>
      <c r="FP120" s="231"/>
      <c r="FQ120" s="231"/>
      <c r="FR120" s="231"/>
      <c r="FS120" s="231"/>
      <c r="FT120" s="231"/>
      <c r="FU120" s="231"/>
      <c r="FV120" s="231"/>
      <c r="FW120" s="231"/>
      <c r="FX120" s="231"/>
      <c r="FY120" s="231"/>
      <c r="FZ120" s="231"/>
      <c r="GA120" s="231"/>
      <c r="GB120" s="231"/>
      <c r="GC120" s="231"/>
      <c r="GD120" s="231"/>
      <c r="GE120" s="231"/>
      <c r="GF120" s="231"/>
      <c r="GG120" s="231"/>
      <c r="GH120" s="231"/>
      <c r="GI120" s="231"/>
      <c r="GJ120" s="231"/>
      <c r="GK120" s="231"/>
      <c r="GL120" s="231"/>
      <c r="GM120" s="231"/>
      <c r="GN120" s="231"/>
      <c r="GO120" s="231"/>
      <c r="GP120" s="231"/>
      <c r="GQ120" s="231"/>
      <c r="GR120" s="231"/>
      <c r="GS120" s="231"/>
      <c r="GT120" s="231"/>
      <c r="GU120" s="231"/>
      <c r="GV120" s="231"/>
      <c r="GW120" s="231"/>
      <c r="GX120" s="231"/>
      <c r="GY120" s="231"/>
      <c r="GZ120" s="231"/>
      <c r="HA120" s="231"/>
      <c r="HB120" s="231"/>
      <c r="HC120" s="231"/>
      <c r="HD120" s="231"/>
      <c r="HE120" s="231"/>
      <c r="HF120" s="231"/>
      <c r="HG120" s="231"/>
      <c r="HH120" s="231"/>
      <c r="HI120" s="231"/>
      <c r="HJ120" s="231"/>
      <c r="HK120" s="231"/>
      <c r="HL120" s="231"/>
      <c r="HM120" s="231"/>
      <c r="HN120" s="231"/>
      <c r="HO120" s="231"/>
      <c r="HP120" s="231"/>
      <c r="HQ120" s="231"/>
      <c r="HR120" s="231"/>
      <c r="HS120" s="231"/>
      <c r="HT120" s="231"/>
      <c r="HU120" s="231"/>
      <c r="HV120" s="231"/>
      <c r="HW120" s="231"/>
      <c r="HX120" s="231"/>
      <c r="HY120" s="231"/>
      <c r="HZ120" s="231"/>
      <c r="IA120" s="231"/>
      <c r="IB120" s="231"/>
      <c r="IC120" s="231"/>
      <c r="ID120" s="231"/>
      <c r="IE120" s="231"/>
      <c r="IF120" s="231"/>
      <c r="IG120" s="231"/>
      <c r="IH120" s="231"/>
      <c r="II120" s="231"/>
      <c r="IJ120" s="231"/>
      <c r="IK120" s="231"/>
      <c r="IL120" s="231"/>
      <c r="IM120" s="231"/>
      <c r="IN120" s="231"/>
      <c r="IO120" s="231"/>
      <c r="IP120" s="231"/>
      <c r="IQ120" s="231"/>
      <c r="IR120" s="231"/>
      <c r="IS120" s="231"/>
      <c r="IT120" s="231"/>
      <c r="IU120" s="231"/>
      <c r="IV120" s="231"/>
      <c r="IW120" s="231"/>
      <c r="IX120" s="231"/>
      <c r="IY120" s="231"/>
      <c r="IZ120" s="231"/>
      <c r="JA120" s="231"/>
      <c r="JB120" s="231"/>
      <c r="JC120" s="231"/>
      <c r="JD120" s="231"/>
      <c r="JE120" s="231"/>
      <c r="JF120" s="231"/>
      <c r="JG120" s="231"/>
      <c r="JH120" s="231"/>
      <c r="JI120" s="231"/>
      <c r="JJ120" s="231"/>
      <c r="JK120" s="231"/>
      <c r="JL120" s="231"/>
      <c r="JM120" s="231"/>
      <c r="JN120" s="231"/>
      <c r="JO120" s="231"/>
      <c r="JP120" s="231"/>
      <c r="JQ120" s="231"/>
      <c r="JR120" s="231"/>
      <c r="JS120" s="231"/>
      <c r="JT120" s="231"/>
      <c r="JU120" s="231"/>
      <c r="JV120" s="231"/>
      <c r="JW120" s="231"/>
      <c r="JX120" s="231"/>
      <c r="JY120" s="231"/>
      <c r="JZ120" s="231"/>
      <c r="KA120" s="231"/>
      <c r="KB120" s="231"/>
      <c r="KC120" s="231"/>
      <c r="KD120" s="231"/>
      <c r="KE120" s="231"/>
      <c r="KF120" s="231"/>
      <c r="KG120" s="231"/>
      <c r="KH120" s="231"/>
      <c r="KI120" s="231"/>
      <c r="KJ120" s="231"/>
      <c r="KK120" s="231"/>
      <c r="KL120" s="231"/>
      <c r="KM120" s="231"/>
      <c r="KN120" s="231"/>
      <c r="KO120" s="231"/>
      <c r="KP120" s="231"/>
      <c r="KQ120" s="231"/>
      <c r="KR120" s="231"/>
      <c r="KS120" s="231"/>
      <c r="KT120" s="231"/>
      <c r="KU120" s="231"/>
      <c r="KV120" s="231"/>
      <c r="KW120" s="231"/>
      <c r="KX120" s="231"/>
      <c r="KY120" s="231"/>
      <c r="KZ120" s="231"/>
      <c r="LA120" s="231"/>
      <c r="LB120" s="231"/>
      <c r="LC120" s="231"/>
      <c r="LD120" s="231"/>
      <c r="LE120" s="231"/>
      <c r="LF120" s="231"/>
      <c r="LG120" s="231"/>
      <c r="LH120" s="231"/>
      <c r="LI120" s="231"/>
      <c r="LJ120" s="231"/>
      <c r="LK120" s="231"/>
      <c r="LL120" s="231"/>
      <c r="LM120" s="231"/>
      <c r="LN120" s="231"/>
      <c r="LO120" s="231"/>
      <c r="LP120" s="231"/>
      <c r="LQ120" s="231"/>
      <c r="LR120" s="231"/>
      <c r="LS120" s="231"/>
      <c r="LT120" s="231"/>
      <c r="LU120" s="231"/>
      <c r="LV120" s="231"/>
      <c r="LW120" s="231"/>
      <c r="LX120" s="231"/>
      <c r="LY120" s="231"/>
      <c r="LZ120" s="231"/>
      <c r="MA120" s="231"/>
      <c r="MB120" s="231"/>
      <c r="MC120" s="231"/>
      <c r="MD120" s="231"/>
      <c r="ME120" s="231"/>
      <c r="MF120" s="231"/>
      <c r="MG120" s="231"/>
      <c r="MH120" s="231"/>
      <c r="MI120" s="231"/>
      <c r="MJ120" s="231"/>
      <c r="MK120" s="231"/>
      <c r="ML120" s="231"/>
      <c r="MM120" s="231"/>
      <c r="MN120" s="231"/>
      <c r="MO120" s="231"/>
      <c r="MP120" s="231"/>
      <c r="MQ120" s="231"/>
      <c r="MR120" s="231"/>
      <c r="MS120" s="231"/>
      <c r="MT120" s="231"/>
      <c r="MU120" s="231"/>
      <c r="MV120" s="231"/>
      <c r="MW120" s="231"/>
      <c r="MX120" s="231"/>
      <c r="MY120" s="231"/>
      <c r="MZ120" s="231"/>
      <c r="NA120" s="231"/>
      <c r="NB120" s="231"/>
      <c r="NC120" s="231"/>
      <c r="ND120" s="231"/>
      <c r="NE120" s="231"/>
      <c r="NF120" s="231"/>
      <c r="NG120" s="231"/>
      <c r="NH120" s="231"/>
      <c r="NI120" s="231"/>
      <c r="NJ120" s="231"/>
      <c r="NK120" s="231"/>
      <c r="NL120" s="231"/>
      <c r="NM120" s="231"/>
      <c r="NN120" s="231"/>
      <c r="NO120" s="231"/>
      <c r="NP120" s="231"/>
      <c r="NQ120" s="231"/>
      <c r="NR120" s="231"/>
      <c r="NS120" s="231"/>
      <c r="NT120" s="231"/>
      <c r="NU120" s="231"/>
      <c r="NV120" s="231"/>
      <c r="NW120" s="231"/>
      <c r="NX120" s="231"/>
      <c r="NY120" s="231"/>
      <c r="NZ120" s="231"/>
      <c r="OA120" s="231"/>
      <c r="OB120" s="231"/>
      <c r="OC120" s="231"/>
      <c r="OD120" s="231"/>
      <c r="OE120" s="231"/>
      <c r="OF120" s="231"/>
      <c r="OG120" s="231"/>
      <c r="OH120" s="231"/>
      <c r="OI120" s="231"/>
      <c r="OJ120" s="231"/>
      <c r="OK120" s="231"/>
      <c r="OL120" s="231"/>
      <c r="OM120" s="231"/>
      <c r="ON120" s="231"/>
      <c r="OO120" s="231"/>
      <c r="OP120" s="231"/>
      <c r="OQ120" s="231"/>
      <c r="OR120" s="231"/>
      <c r="OS120" s="231"/>
      <c r="OT120" s="231"/>
      <c r="OU120" s="231"/>
      <c r="OV120" s="231"/>
      <c r="OW120" s="231"/>
      <c r="OX120" s="231"/>
      <c r="OY120" s="231"/>
      <c r="OZ120" s="231"/>
      <c r="PA120" s="231"/>
      <c r="PB120" s="231"/>
      <c r="PC120" s="231"/>
      <c r="PD120" s="231"/>
      <c r="PE120" s="231"/>
      <c r="PF120" s="231"/>
      <c r="PG120" s="231"/>
      <c r="PH120" s="231"/>
      <c r="PI120" s="231"/>
      <c r="PJ120" s="231"/>
      <c r="PK120" s="231"/>
      <c r="PL120" s="231"/>
      <c r="PM120" s="231"/>
      <c r="PN120" s="231"/>
      <c r="PO120" s="231"/>
      <c r="PP120" s="231"/>
      <c r="PQ120" s="231"/>
      <c r="PR120" s="231"/>
      <c r="PS120" s="231"/>
      <c r="PT120" s="231"/>
      <c r="PU120" s="231"/>
      <c r="PV120" s="231"/>
      <c r="PW120" s="231"/>
      <c r="PX120" s="231"/>
      <c r="PY120" s="231"/>
      <c r="PZ120" s="231"/>
      <c r="QA120" s="231"/>
      <c r="QB120" s="231"/>
      <c r="QC120" s="231"/>
      <c r="QD120" s="231"/>
      <c r="QE120" s="231"/>
      <c r="QF120" s="231"/>
      <c r="QG120" s="231"/>
      <c r="QH120" s="231"/>
      <c r="QI120" s="231"/>
      <c r="QJ120" s="231"/>
      <c r="QK120" s="231"/>
      <c r="QL120" s="231"/>
      <c r="QM120" s="231"/>
      <c r="QN120" s="231"/>
      <c r="QO120" s="231"/>
      <c r="QP120" s="231"/>
      <c r="QQ120" s="231"/>
      <c r="QR120" s="231"/>
      <c r="QS120" s="231"/>
      <c r="QT120" s="231"/>
      <c r="QU120" s="231"/>
      <c r="QV120" s="231"/>
      <c r="QW120" s="231"/>
      <c r="QX120" s="231"/>
      <c r="QY120" s="231"/>
      <c r="QZ120" s="231"/>
      <c r="RA120" s="231"/>
      <c r="RB120" s="231"/>
      <c r="RC120" s="231"/>
      <c r="RD120" s="231"/>
      <c r="RE120" s="231"/>
      <c r="RF120" s="231"/>
      <c r="RG120" s="231"/>
      <c r="RH120" s="231"/>
      <c r="RI120" s="231"/>
      <c r="RJ120" s="231"/>
      <c r="RK120" s="231"/>
      <c r="RL120" s="231"/>
      <c r="RM120" s="231"/>
      <c r="RN120" s="231"/>
      <c r="RO120" s="231"/>
      <c r="RP120" s="231"/>
      <c r="RQ120" s="231"/>
      <c r="RR120" s="231"/>
      <c r="RS120" s="231"/>
      <c r="RT120" s="231"/>
      <c r="RU120" s="231"/>
      <c r="RV120" s="231"/>
      <c r="RW120" s="231"/>
      <c r="RX120" s="231"/>
      <c r="RY120" s="231"/>
      <c r="RZ120" s="231"/>
      <c r="SA120" s="231"/>
      <c r="SB120" s="231"/>
      <c r="SC120" s="231"/>
      <c r="SD120" s="231"/>
      <c r="SE120" s="231"/>
      <c r="SF120" s="231"/>
      <c r="SG120" s="231"/>
      <c r="SH120" s="231"/>
      <c r="SI120" s="231"/>
      <c r="SJ120" s="231"/>
      <c r="SK120" s="231"/>
      <c r="SL120" s="231"/>
      <c r="SM120" s="231"/>
      <c r="SN120" s="231"/>
      <c r="SO120" s="231"/>
      <c r="SP120" s="231"/>
      <c r="SQ120" s="231"/>
      <c r="SR120" s="231"/>
      <c r="SS120" s="231"/>
      <c r="ST120" s="231"/>
      <c r="SU120" s="231"/>
      <c r="SV120" s="231"/>
      <c r="SW120" s="231"/>
      <c r="SX120" s="231"/>
      <c r="SY120" s="231"/>
      <c r="SZ120" s="231"/>
      <c r="TA120" s="231"/>
      <c r="TB120" s="231"/>
      <c r="TC120" s="231"/>
      <c r="TD120" s="231"/>
      <c r="TE120" s="231"/>
      <c r="TF120" s="231"/>
      <c r="TG120" s="231"/>
      <c r="TH120" s="231"/>
      <c r="TI120" s="231"/>
      <c r="TJ120" s="231"/>
      <c r="TK120" s="231"/>
      <c r="TL120" s="231"/>
      <c r="TM120" s="231"/>
      <c r="TN120" s="231"/>
      <c r="TO120" s="231"/>
      <c r="TP120" s="231"/>
      <c r="TQ120" s="231"/>
      <c r="TR120" s="231"/>
      <c r="TS120" s="231"/>
      <c r="TT120" s="231"/>
      <c r="TU120" s="231"/>
      <c r="TV120" s="231"/>
      <c r="TW120" s="231"/>
      <c r="TX120" s="231"/>
      <c r="TY120" s="231"/>
      <c r="TZ120" s="231"/>
      <c r="UA120" s="231"/>
      <c r="UB120" s="231"/>
      <c r="UC120" s="231"/>
      <c r="UD120" s="231"/>
      <c r="UE120" s="231"/>
      <c r="UF120" s="231"/>
      <c r="UG120" s="231"/>
      <c r="UH120" s="231"/>
      <c r="UI120" s="231"/>
      <c r="UJ120" s="231"/>
      <c r="UK120" s="231"/>
      <c r="UL120" s="231"/>
      <c r="UM120" s="231"/>
      <c r="UN120" s="231"/>
      <c r="UO120" s="231"/>
      <c r="UP120" s="231"/>
      <c r="UQ120" s="231"/>
      <c r="UR120" s="231"/>
      <c r="US120" s="231"/>
      <c r="UT120" s="231"/>
      <c r="UU120" s="231"/>
      <c r="UV120" s="231"/>
      <c r="UW120" s="231"/>
      <c r="UX120" s="231"/>
      <c r="UY120" s="231"/>
      <c r="UZ120" s="231"/>
      <c r="VA120" s="231"/>
      <c r="VB120" s="231"/>
      <c r="VC120" s="231"/>
      <c r="VD120" s="231"/>
      <c r="VE120" s="231"/>
      <c r="VF120" s="231"/>
      <c r="VG120" s="231"/>
      <c r="VH120" s="231"/>
      <c r="VI120" s="231"/>
      <c r="VJ120" s="231"/>
      <c r="VK120" s="231"/>
      <c r="VL120" s="231"/>
      <c r="VM120" s="231"/>
      <c r="VN120" s="231"/>
      <c r="VO120" s="231"/>
      <c r="VP120" s="231"/>
      <c r="VQ120" s="231"/>
      <c r="VR120" s="231"/>
      <c r="VS120" s="231"/>
      <c r="VT120" s="231"/>
      <c r="VU120" s="231"/>
      <c r="VV120" s="231"/>
      <c r="VW120" s="231"/>
      <c r="VX120" s="231"/>
      <c r="VY120" s="231"/>
      <c r="VZ120" s="231"/>
      <c r="WA120" s="231"/>
      <c r="WB120" s="231"/>
      <c r="WC120" s="231"/>
      <c r="WD120" s="231"/>
      <c r="WE120" s="231"/>
      <c r="WF120" s="231"/>
      <c r="WG120" s="231"/>
      <c r="WH120" s="231"/>
      <c r="WI120" s="231"/>
      <c r="WJ120" s="231"/>
      <c r="WK120" s="231"/>
      <c r="WL120" s="231"/>
      <c r="WM120" s="231"/>
      <c r="WN120" s="231"/>
      <c r="WO120" s="231"/>
      <c r="WP120" s="231"/>
      <c r="WQ120" s="231"/>
      <c r="WR120" s="231"/>
      <c r="WS120" s="231"/>
      <c r="WT120" s="231"/>
      <c r="WU120" s="231"/>
      <c r="WV120" s="231"/>
      <c r="WW120" s="231"/>
      <c r="WX120" s="231"/>
      <c r="WY120" s="231"/>
      <c r="WZ120" s="231"/>
      <c r="XA120" s="231"/>
      <c r="XB120" s="231"/>
      <c r="XC120" s="231"/>
      <c r="XD120" s="231"/>
      <c r="XE120" s="231"/>
      <c r="XF120" s="231"/>
      <c r="XG120" s="231"/>
      <c r="XH120" s="231"/>
      <c r="XI120" s="231"/>
      <c r="XJ120" s="231"/>
      <c r="XK120" s="231"/>
      <c r="XL120" s="231"/>
      <c r="XM120" s="231"/>
      <c r="XN120" s="231"/>
      <c r="XO120" s="231"/>
      <c r="XP120" s="231"/>
      <c r="XQ120" s="231"/>
      <c r="XR120" s="231"/>
      <c r="XS120" s="231"/>
      <c r="XT120" s="231"/>
      <c r="XU120" s="231"/>
      <c r="XV120" s="231"/>
      <c r="XW120" s="231"/>
      <c r="XX120" s="231"/>
      <c r="XY120" s="231"/>
      <c r="XZ120" s="231"/>
      <c r="YA120" s="231"/>
      <c r="YB120" s="231"/>
      <c r="YC120" s="231"/>
      <c r="YD120" s="231"/>
      <c r="YE120" s="231"/>
      <c r="YF120" s="231"/>
      <c r="YG120" s="231"/>
      <c r="YH120" s="231"/>
      <c r="YI120" s="231"/>
      <c r="YJ120" s="231"/>
      <c r="YK120" s="231"/>
      <c r="YL120" s="231"/>
      <c r="YM120" s="231"/>
      <c r="YN120" s="231"/>
      <c r="YO120" s="231"/>
      <c r="YP120" s="231"/>
      <c r="YQ120" s="231"/>
      <c r="YR120" s="231"/>
      <c r="YS120" s="231"/>
      <c r="YT120" s="231"/>
      <c r="YU120" s="231"/>
      <c r="YV120" s="231"/>
      <c r="YW120" s="231"/>
      <c r="YX120" s="231"/>
      <c r="YY120" s="231"/>
      <c r="YZ120" s="231"/>
      <c r="ZA120" s="231"/>
      <c r="ZB120" s="231"/>
      <c r="ZC120" s="231"/>
      <c r="ZD120" s="231"/>
      <c r="ZE120" s="231"/>
      <c r="ZF120" s="231"/>
      <c r="ZG120" s="231"/>
      <c r="ZH120" s="231"/>
      <c r="ZI120" s="231"/>
      <c r="ZJ120" s="231"/>
      <c r="ZK120" s="231"/>
      <c r="ZL120" s="231"/>
      <c r="ZM120" s="231"/>
      <c r="ZN120" s="231"/>
      <c r="ZO120" s="231"/>
      <c r="ZP120" s="231"/>
      <c r="ZQ120" s="231"/>
      <c r="ZR120" s="231"/>
      <c r="ZS120" s="231"/>
      <c r="ZT120" s="231"/>
      <c r="ZU120" s="231"/>
      <c r="ZV120" s="231"/>
      <c r="ZW120" s="231"/>
      <c r="ZX120" s="231"/>
      <c r="ZY120" s="231"/>
      <c r="ZZ120" s="231"/>
      <c r="AAA120" s="231"/>
      <c r="AAB120" s="231"/>
      <c r="AAC120" s="231"/>
      <c r="AAD120" s="231"/>
      <c r="AAE120" s="231"/>
      <c r="AAF120" s="231"/>
      <c r="AAG120" s="231"/>
      <c r="AAH120" s="231"/>
      <c r="AAI120" s="231"/>
      <c r="AAJ120" s="231"/>
      <c r="AAK120" s="231"/>
      <c r="AAL120" s="231"/>
      <c r="AAM120" s="231"/>
      <c r="AAN120" s="231"/>
      <c r="AAO120" s="231"/>
      <c r="AAP120" s="231"/>
      <c r="AAQ120" s="231"/>
      <c r="AAR120" s="231"/>
      <c r="AAS120" s="231"/>
      <c r="AAT120" s="231"/>
      <c r="AAU120" s="231"/>
      <c r="AAV120" s="231"/>
      <c r="AAW120" s="231"/>
      <c r="AAX120" s="231"/>
      <c r="AAY120" s="231"/>
      <c r="AAZ120" s="231"/>
      <c r="ABA120" s="231"/>
      <c r="ABB120" s="231"/>
      <c r="ABC120" s="231"/>
      <c r="ABD120" s="231"/>
      <c r="ABE120" s="231"/>
      <c r="ABF120" s="231"/>
      <c r="ABG120" s="231"/>
      <c r="ABH120" s="231"/>
      <c r="ABI120" s="231"/>
      <c r="ABJ120" s="231"/>
      <c r="ABK120" s="231"/>
      <c r="ABL120" s="231"/>
      <c r="ABM120" s="231"/>
      <c r="ABN120" s="231"/>
      <c r="ABO120" s="231"/>
      <c r="ABP120" s="231"/>
      <c r="ABQ120" s="231"/>
      <c r="ABR120" s="231"/>
      <c r="ABS120" s="231"/>
      <c r="ABT120" s="231"/>
      <c r="ABU120" s="231"/>
      <c r="ABV120" s="231"/>
      <c r="ABW120" s="231"/>
      <c r="ABX120" s="231"/>
      <c r="ABY120" s="231"/>
      <c r="ABZ120" s="231"/>
      <c r="ACA120" s="231"/>
      <c r="ACB120" s="231"/>
      <c r="ACC120" s="231"/>
      <c r="ACD120" s="231"/>
      <c r="ACE120" s="231"/>
      <c r="ACF120" s="231"/>
      <c r="ACG120" s="231"/>
      <c r="ACH120" s="231"/>
      <c r="ACI120" s="231"/>
      <c r="ACJ120" s="231"/>
      <c r="ACK120" s="231"/>
      <c r="ACL120" s="231"/>
      <c r="ACM120" s="231"/>
      <c r="ACN120" s="231"/>
      <c r="ACO120" s="231"/>
      <c r="ACP120" s="231"/>
      <c r="ACQ120" s="231"/>
      <c r="ACR120" s="231"/>
      <c r="ACS120" s="231"/>
      <c r="ACT120" s="231"/>
      <c r="ACU120" s="231"/>
      <c r="ACV120" s="231"/>
      <c r="ACW120" s="231"/>
      <c r="ACX120" s="231"/>
      <c r="ACY120" s="231"/>
      <c r="ACZ120" s="231"/>
      <c r="ADA120" s="231"/>
      <c r="ADB120" s="231"/>
      <c r="ADC120" s="231"/>
      <c r="ADD120" s="231"/>
      <c r="ADE120" s="231"/>
      <c r="ADF120" s="231"/>
      <c r="ADG120" s="231"/>
      <c r="ADH120" s="231"/>
      <c r="ADI120" s="231"/>
      <c r="ADJ120" s="231"/>
      <c r="ADK120" s="231"/>
      <c r="ADL120" s="231"/>
      <c r="ADM120" s="231"/>
      <c r="ADN120" s="231"/>
      <c r="ADO120" s="231"/>
      <c r="ADP120" s="231"/>
      <c r="ADQ120" s="231"/>
      <c r="ADR120" s="231"/>
      <c r="ADS120" s="231"/>
      <c r="ADT120" s="231"/>
      <c r="ADU120" s="231"/>
      <c r="ADV120" s="231"/>
      <c r="ADW120" s="231"/>
      <c r="ADX120" s="231"/>
      <c r="ADY120" s="231"/>
      <c r="ADZ120" s="231"/>
      <c r="AEA120" s="231"/>
      <c r="AEB120" s="231"/>
      <c r="AEC120" s="231"/>
      <c r="AED120" s="231"/>
      <c r="AEE120" s="231"/>
      <c r="AEF120" s="231"/>
      <c r="AEG120" s="231"/>
      <c r="AEH120" s="231"/>
      <c r="AEI120" s="231"/>
      <c r="AEJ120" s="231"/>
      <c r="AEK120" s="231"/>
      <c r="AEL120" s="231"/>
      <c r="AEM120" s="231"/>
      <c r="AEN120" s="231"/>
      <c r="AEO120" s="231"/>
      <c r="AEP120" s="231"/>
      <c r="AEQ120" s="231"/>
      <c r="AER120" s="231"/>
      <c r="AES120" s="231"/>
      <c r="AET120" s="231"/>
      <c r="AEU120" s="231"/>
      <c r="AEV120" s="231"/>
      <c r="AEW120" s="231"/>
      <c r="AEX120" s="231"/>
      <c r="AEY120" s="231"/>
      <c r="AEZ120" s="231"/>
      <c r="AFA120" s="231"/>
      <c r="AFB120" s="231"/>
      <c r="AFC120" s="231"/>
      <c r="AFD120" s="231"/>
      <c r="AFE120" s="231"/>
      <c r="AFF120" s="231"/>
      <c r="AFG120" s="231"/>
      <c r="AFH120" s="231"/>
      <c r="AFI120" s="231"/>
      <c r="AFJ120" s="231"/>
      <c r="AFK120" s="231"/>
      <c r="AFL120" s="231"/>
      <c r="AFM120" s="231"/>
      <c r="AFN120" s="231"/>
      <c r="AFO120" s="231"/>
      <c r="AFP120" s="231"/>
      <c r="AFQ120" s="231"/>
      <c r="AFR120" s="231"/>
      <c r="AFS120" s="231"/>
      <c r="AFT120" s="231"/>
      <c r="AFU120" s="231"/>
      <c r="AFV120" s="231"/>
      <c r="AFW120" s="231"/>
      <c r="AFX120" s="231"/>
      <c r="AFY120" s="231"/>
      <c r="AFZ120" s="231"/>
      <c r="AGA120" s="231"/>
      <c r="AGB120" s="231"/>
      <c r="AGC120" s="231"/>
      <c r="AGD120" s="231"/>
      <c r="AGE120" s="231"/>
      <c r="AGF120" s="231"/>
      <c r="AGG120" s="231"/>
      <c r="AGH120" s="231"/>
      <c r="AGI120" s="231"/>
      <c r="AGJ120" s="231"/>
      <c r="AGK120" s="231"/>
      <c r="AGL120" s="231"/>
      <c r="AGM120" s="231"/>
      <c r="AGN120" s="231"/>
      <c r="AGO120" s="231"/>
      <c r="AGP120" s="231"/>
      <c r="AGQ120" s="231"/>
      <c r="AGR120" s="231"/>
      <c r="AGS120" s="231"/>
      <c r="AGT120" s="231"/>
      <c r="AGU120" s="231"/>
      <c r="AGV120" s="231"/>
      <c r="AGW120" s="231"/>
      <c r="AGX120" s="231"/>
      <c r="AGY120" s="231"/>
      <c r="AGZ120" s="231"/>
      <c r="AHA120" s="231"/>
      <c r="AHB120" s="231"/>
      <c r="AHC120" s="231"/>
      <c r="AHD120" s="231"/>
      <c r="AHE120" s="231"/>
      <c r="AHF120" s="231"/>
      <c r="AHG120" s="231"/>
      <c r="AHH120" s="231"/>
      <c r="AHI120" s="231"/>
      <c r="AHJ120" s="231"/>
      <c r="AHK120" s="231"/>
      <c r="AHL120" s="231"/>
      <c r="AHM120" s="231"/>
      <c r="AHN120" s="231"/>
      <c r="AHO120" s="231"/>
      <c r="AHP120" s="231"/>
      <c r="AHQ120" s="231"/>
      <c r="AHR120" s="231"/>
      <c r="AHS120" s="231"/>
      <c r="AHT120" s="231"/>
      <c r="AHU120" s="231"/>
      <c r="AHV120" s="231"/>
      <c r="AHW120" s="231"/>
      <c r="AHX120" s="231"/>
      <c r="AHY120" s="231"/>
      <c r="AHZ120" s="231"/>
      <c r="AIA120" s="231"/>
      <c r="AIB120" s="231"/>
      <c r="AIC120" s="231"/>
      <c r="AID120" s="231"/>
      <c r="AIE120" s="231"/>
      <c r="AIF120" s="231"/>
      <c r="AIG120" s="231"/>
      <c r="AIH120" s="231"/>
      <c r="AII120" s="231"/>
      <c r="AIJ120" s="231"/>
      <c r="AIK120" s="231"/>
      <c r="AIL120" s="231"/>
      <c r="AIM120" s="231"/>
      <c r="AIN120" s="231"/>
      <c r="AIO120" s="231"/>
      <c r="AIP120" s="231"/>
      <c r="AIQ120" s="231"/>
      <c r="AIR120" s="231"/>
      <c r="AIS120" s="231"/>
      <c r="AIT120" s="231"/>
      <c r="AIU120" s="231"/>
      <c r="AIV120" s="231"/>
      <c r="AIW120" s="231"/>
      <c r="AIX120" s="231"/>
      <c r="AIY120" s="231"/>
      <c r="AIZ120" s="231"/>
      <c r="AJA120" s="231"/>
      <c r="AJB120" s="231"/>
      <c r="AJC120" s="231"/>
      <c r="AJD120" s="231"/>
      <c r="AJE120" s="231"/>
      <c r="AJF120" s="231"/>
      <c r="AJG120" s="231"/>
      <c r="AJH120" s="231"/>
      <c r="AJI120" s="231"/>
      <c r="AJJ120" s="231"/>
      <c r="AJK120" s="231"/>
      <c r="AJL120" s="231"/>
      <c r="AJM120" s="231"/>
      <c r="AJN120" s="231"/>
      <c r="AJO120" s="231"/>
      <c r="AJP120" s="231"/>
      <c r="AJQ120" s="231"/>
      <c r="AJR120" s="231"/>
      <c r="AJS120" s="231"/>
      <c r="AJT120" s="231"/>
      <c r="AJU120" s="231"/>
      <c r="AJV120" s="231"/>
      <c r="AJW120" s="231"/>
      <c r="AJX120" s="231"/>
      <c r="AJY120" s="231"/>
      <c r="AJZ120" s="231"/>
      <c r="AKA120" s="231"/>
      <c r="AKB120" s="231"/>
      <c r="AKC120" s="231"/>
      <c r="AKD120" s="231"/>
      <c r="AKE120" s="231"/>
      <c r="AKF120" s="231"/>
      <c r="AKG120" s="231"/>
      <c r="AKH120" s="231"/>
      <c r="AKI120" s="231"/>
      <c r="AKJ120" s="231"/>
      <c r="AKK120" s="231"/>
      <c r="AKL120" s="231"/>
      <c r="AKM120" s="231"/>
      <c r="AKN120" s="231"/>
      <c r="AKO120" s="231"/>
      <c r="AKP120" s="231"/>
      <c r="AKQ120" s="231"/>
      <c r="AKR120" s="231"/>
      <c r="AKS120" s="231"/>
      <c r="AKT120" s="231"/>
      <c r="AKU120" s="231"/>
      <c r="AKV120" s="231"/>
      <c r="AKW120" s="231"/>
      <c r="AKX120" s="231"/>
      <c r="AKY120" s="231"/>
      <c r="AKZ120" s="231"/>
      <c r="ALA120" s="231"/>
      <c r="ALB120" s="231"/>
      <c r="ALC120" s="231"/>
      <c r="ALD120" s="231"/>
      <c r="ALE120" s="231"/>
      <c r="ALF120" s="231"/>
      <c r="ALG120" s="231"/>
      <c r="ALH120" s="231"/>
      <c r="ALI120" s="231"/>
      <c r="ALJ120" s="231"/>
      <c r="ALK120" s="231"/>
      <c r="ALL120" s="231"/>
      <c r="ALM120" s="231"/>
      <c r="ALN120" s="231"/>
      <c r="ALO120" s="231"/>
      <c r="ALP120" s="231"/>
      <c r="ALQ120" s="231"/>
      <c r="ALR120" s="231"/>
      <c r="ALS120" s="231"/>
      <c r="ALT120" s="231"/>
      <c r="ALU120" s="231"/>
      <c r="ALV120" s="231"/>
      <c r="ALW120" s="231"/>
      <c r="ALX120" s="231"/>
      <c r="ALY120" s="231"/>
      <c r="ALZ120" s="231"/>
      <c r="AMA120" s="231"/>
      <c r="AMB120" s="231"/>
      <c r="AMC120" s="231"/>
      <c r="AMD120" s="231"/>
      <c r="AME120" s="231"/>
      <c r="AMF120" s="231"/>
      <c r="AMG120" s="231"/>
      <c r="AMH120" s="231"/>
    </row>
    <row r="121" spans="1:1022" s="230" customFormat="1" x14ac:dyDescent="0.25">
      <c r="A121" s="256"/>
      <c r="B121" s="257"/>
      <c r="C121" s="257"/>
      <c r="D121" s="231"/>
      <c r="E121" s="258"/>
      <c r="F121" s="259"/>
      <c r="G121" s="231"/>
      <c r="H121" s="231"/>
      <c r="I121" s="231"/>
      <c r="J121" s="259"/>
      <c r="K121" s="259"/>
      <c r="L121" s="231"/>
      <c r="M121" s="231"/>
      <c r="N121" s="259"/>
      <c r="O121" s="231"/>
      <c r="P121" s="231"/>
      <c r="Q121" s="231"/>
      <c r="R121" s="231"/>
      <c r="S121" s="260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319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319"/>
      <c r="AW121" s="231"/>
      <c r="AX121" s="231"/>
      <c r="AY121" s="231"/>
      <c r="AZ121" s="231"/>
      <c r="BA121" s="231"/>
      <c r="BB121" s="231"/>
      <c r="BC121" s="231"/>
      <c r="BD121" s="231"/>
      <c r="BE121" s="231"/>
      <c r="BF121" s="231"/>
      <c r="BG121" s="231"/>
      <c r="BH121" s="231"/>
      <c r="BI121" s="231"/>
      <c r="BJ121" s="231"/>
      <c r="BK121" s="231"/>
      <c r="BL121" s="231"/>
      <c r="BM121" s="231"/>
      <c r="BN121" s="231"/>
      <c r="BO121" s="231"/>
      <c r="BP121" s="231"/>
      <c r="BQ121" s="231"/>
      <c r="BR121" s="231"/>
      <c r="BS121" s="231"/>
      <c r="BT121" s="231"/>
      <c r="BU121" s="231"/>
      <c r="BV121" s="231"/>
      <c r="BW121" s="231"/>
      <c r="BX121" s="231"/>
      <c r="BY121" s="231"/>
      <c r="BZ121" s="231"/>
      <c r="CA121" s="231"/>
      <c r="CB121" s="231"/>
      <c r="CC121" s="231"/>
      <c r="CD121" s="231"/>
      <c r="CE121" s="231"/>
      <c r="CF121" s="231"/>
      <c r="CG121" s="231"/>
      <c r="CH121" s="231"/>
      <c r="CI121" s="231"/>
      <c r="CJ121" s="231"/>
      <c r="CK121" s="231"/>
      <c r="CL121" s="231"/>
      <c r="CM121" s="231"/>
      <c r="CN121" s="231"/>
      <c r="CO121" s="231"/>
      <c r="CP121" s="231"/>
      <c r="CQ121" s="231"/>
      <c r="CR121" s="231"/>
      <c r="CS121" s="231"/>
      <c r="CT121" s="231"/>
      <c r="CU121" s="231"/>
      <c r="CV121" s="231"/>
      <c r="CW121" s="231"/>
      <c r="CX121" s="231"/>
      <c r="CY121" s="231"/>
      <c r="CZ121" s="231"/>
      <c r="DA121" s="231"/>
      <c r="DB121" s="231"/>
      <c r="DC121" s="231"/>
      <c r="DD121" s="231"/>
      <c r="DE121" s="231"/>
      <c r="DF121" s="231"/>
      <c r="DG121" s="231"/>
      <c r="DH121" s="231"/>
      <c r="DI121" s="231"/>
      <c r="DJ121" s="231"/>
      <c r="DK121" s="231"/>
      <c r="DL121" s="231"/>
      <c r="DM121" s="231"/>
      <c r="DN121" s="231"/>
      <c r="DO121" s="231"/>
      <c r="DP121" s="231"/>
      <c r="DQ121" s="231"/>
      <c r="DR121" s="231"/>
      <c r="DS121" s="231"/>
      <c r="DT121" s="231"/>
      <c r="DU121" s="231"/>
      <c r="DV121" s="231"/>
      <c r="DW121" s="231"/>
      <c r="DX121" s="231"/>
      <c r="DY121" s="231"/>
      <c r="DZ121" s="231"/>
      <c r="EA121" s="231"/>
      <c r="EB121" s="231"/>
      <c r="EC121" s="231"/>
      <c r="ED121" s="231"/>
      <c r="EE121" s="231"/>
      <c r="EF121" s="231"/>
      <c r="EG121" s="231"/>
      <c r="EH121" s="231"/>
      <c r="EI121" s="231"/>
      <c r="EJ121" s="231"/>
      <c r="EK121" s="231"/>
      <c r="EL121" s="231"/>
      <c r="EM121" s="231"/>
      <c r="EN121" s="231"/>
      <c r="EO121" s="231"/>
      <c r="EP121" s="231"/>
      <c r="EQ121" s="231"/>
      <c r="ER121" s="231"/>
      <c r="ES121" s="231"/>
      <c r="ET121" s="231"/>
      <c r="EU121" s="231"/>
      <c r="EV121" s="231"/>
      <c r="EW121" s="231"/>
      <c r="EX121" s="231"/>
      <c r="EY121" s="231"/>
      <c r="EZ121" s="231"/>
      <c r="FA121" s="231"/>
      <c r="FB121" s="231"/>
      <c r="FC121" s="231"/>
      <c r="FD121" s="231"/>
      <c r="FE121" s="231"/>
      <c r="FF121" s="231"/>
      <c r="FG121" s="231"/>
      <c r="FH121" s="231"/>
      <c r="FI121" s="231"/>
      <c r="FJ121" s="231"/>
      <c r="FK121" s="231"/>
      <c r="FL121" s="231"/>
      <c r="FM121" s="231"/>
      <c r="FN121" s="231"/>
      <c r="FO121" s="231"/>
      <c r="FP121" s="231"/>
      <c r="FQ121" s="231"/>
      <c r="FR121" s="231"/>
      <c r="FS121" s="231"/>
      <c r="FT121" s="231"/>
      <c r="FU121" s="231"/>
      <c r="FV121" s="231"/>
      <c r="FW121" s="231"/>
      <c r="FX121" s="231"/>
      <c r="FY121" s="231"/>
      <c r="FZ121" s="231"/>
      <c r="GA121" s="231"/>
      <c r="GB121" s="231"/>
      <c r="GC121" s="231"/>
      <c r="GD121" s="231"/>
      <c r="GE121" s="231"/>
      <c r="GF121" s="231"/>
      <c r="GG121" s="231"/>
      <c r="GH121" s="231"/>
      <c r="GI121" s="231"/>
      <c r="GJ121" s="231"/>
      <c r="GK121" s="231"/>
      <c r="GL121" s="231"/>
      <c r="GM121" s="231"/>
      <c r="GN121" s="231"/>
      <c r="GO121" s="231"/>
      <c r="GP121" s="231"/>
      <c r="GQ121" s="231"/>
      <c r="GR121" s="231"/>
      <c r="GS121" s="231"/>
      <c r="GT121" s="231"/>
      <c r="GU121" s="231"/>
      <c r="GV121" s="231"/>
      <c r="GW121" s="231"/>
      <c r="GX121" s="231"/>
      <c r="GY121" s="231"/>
      <c r="GZ121" s="231"/>
      <c r="HA121" s="231"/>
      <c r="HB121" s="231"/>
      <c r="HC121" s="231"/>
      <c r="HD121" s="231"/>
      <c r="HE121" s="231"/>
      <c r="HF121" s="231"/>
      <c r="HG121" s="231"/>
      <c r="HH121" s="231"/>
      <c r="HI121" s="231"/>
      <c r="HJ121" s="231"/>
      <c r="HK121" s="231"/>
      <c r="HL121" s="231"/>
      <c r="HM121" s="231"/>
      <c r="HN121" s="231"/>
      <c r="HO121" s="231"/>
      <c r="HP121" s="231"/>
      <c r="HQ121" s="231"/>
      <c r="HR121" s="231"/>
      <c r="HS121" s="231"/>
      <c r="HT121" s="231"/>
      <c r="HU121" s="231"/>
      <c r="HV121" s="231"/>
      <c r="HW121" s="231"/>
      <c r="HX121" s="231"/>
      <c r="HY121" s="231"/>
      <c r="HZ121" s="231"/>
      <c r="IA121" s="231"/>
      <c r="IB121" s="231"/>
      <c r="IC121" s="231"/>
      <c r="ID121" s="231"/>
      <c r="IE121" s="231"/>
      <c r="IF121" s="231"/>
      <c r="IG121" s="231"/>
      <c r="IH121" s="231"/>
      <c r="II121" s="231"/>
      <c r="IJ121" s="231"/>
      <c r="IK121" s="231"/>
      <c r="IL121" s="231"/>
      <c r="IM121" s="231"/>
      <c r="IN121" s="231"/>
      <c r="IO121" s="231"/>
      <c r="IP121" s="231"/>
      <c r="IQ121" s="231"/>
      <c r="IR121" s="231"/>
      <c r="IS121" s="231"/>
      <c r="IT121" s="231"/>
      <c r="IU121" s="231"/>
      <c r="IV121" s="231"/>
      <c r="IW121" s="231"/>
      <c r="IX121" s="231"/>
      <c r="IY121" s="231"/>
      <c r="IZ121" s="231"/>
      <c r="JA121" s="231"/>
      <c r="JB121" s="231"/>
      <c r="JC121" s="231"/>
      <c r="JD121" s="231"/>
      <c r="JE121" s="231"/>
      <c r="JF121" s="231"/>
      <c r="JG121" s="231"/>
      <c r="JH121" s="231"/>
      <c r="JI121" s="231"/>
      <c r="JJ121" s="231"/>
      <c r="JK121" s="231"/>
      <c r="JL121" s="231"/>
      <c r="JM121" s="231"/>
      <c r="JN121" s="231"/>
      <c r="JO121" s="231"/>
      <c r="JP121" s="231"/>
      <c r="JQ121" s="231"/>
      <c r="JR121" s="231"/>
      <c r="JS121" s="231"/>
      <c r="JT121" s="231"/>
      <c r="JU121" s="231"/>
      <c r="JV121" s="231"/>
      <c r="JW121" s="231"/>
      <c r="JX121" s="231"/>
      <c r="JY121" s="231"/>
      <c r="JZ121" s="231"/>
      <c r="KA121" s="231"/>
      <c r="KB121" s="231"/>
      <c r="KC121" s="231"/>
      <c r="KD121" s="231"/>
      <c r="KE121" s="231"/>
      <c r="KF121" s="231"/>
      <c r="KG121" s="231"/>
      <c r="KH121" s="231"/>
      <c r="KI121" s="231"/>
      <c r="KJ121" s="231"/>
      <c r="KK121" s="231"/>
      <c r="KL121" s="231"/>
      <c r="KM121" s="231"/>
      <c r="KN121" s="231"/>
      <c r="KO121" s="231"/>
      <c r="KP121" s="231"/>
      <c r="KQ121" s="231"/>
      <c r="KR121" s="231"/>
      <c r="KS121" s="231"/>
      <c r="KT121" s="231"/>
      <c r="KU121" s="231"/>
      <c r="KV121" s="231"/>
      <c r="KW121" s="231"/>
      <c r="KX121" s="231"/>
      <c r="KY121" s="231"/>
      <c r="KZ121" s="231"/>
      <c r="LA121" s="231"/>
      <c r="LB121" s="231"/>
      <c r="LC121" s="231"/>
      <c r="LD121" s="231"/>
      <c r="LE121" s="231"/>
      <c r="LF121" s="231"/>
      <c r="LG121" s="231"/>
      <c r="LH121" s="231"/>
      <c r="LI121" s="231"/>
      <c r="LJ121" s="231"/>
      <c r="LK121" s="231"/>
      <c r="LL121" s="231"/>
      <c r="LM121" s="231"/>
      <c r="LN121" s="231"/>
      <c r="LO121" s="231"/>
      <c r="LP121" s="231"/>
      <c r="LQ121" s="231"/>
      <c r="LR121" s="231"/>
      <c r="LS121" s="231"/>
      <c r="LT121" s="231"/>
      <c r="LU121" s="231"/>
      <c r="LV121" s="231"/>
      <c r="LW121" s="231"/>
      <c r="LX121" s="231"/>
      <c r="LY121" s="231"/>
      <c r="LZ121" s="231"/>
      <c r="MA121" s="231"/>
      <c r="MB121" s="231"/>
      <c r="MC121" s="231"/>
      <c r="MD121" s="231"/>
      <c r="ME121" s="231"/>
      <c r="MF121" s="231"/>
      <c r="MG121" s="231"/>
      <c r="MH121" s="231"/>
      <c r="MI121" s="231"/>
      <c r="MJ121" s="231"/>
      <c r="MK121" s="231"/>
      <c r="ML121" s="231"/>
      <c r="MM121" s="231"/>
      <c r="MN121" s="231"/>
      <c r="MO121" s="231"/>
      <c r="MP121" s="231"/>
      <c r="MQ121" s="231"/>
      <c r="MR121" s="231"/>
      <c r="MS121" s="231"/>
      <c r="MT121" s="231"/>
      <c r="MU121" s="231"/>
      <c r="MV121" s="231"/>
      <c r="MW121" s="231"/>
      <c r="MX121" s="231"/>
      <c r="MY121" s="231"/>
      <c r="MZ121" s="231"/>
      <c r="NA121" s="231"/>
      <c r="NB121" s="231"/>
      <c r="NC121" s="231"/>
      <c r="ND121" s="231"/>
      <c r="NE121" s="231"/>
      <c r="NF121" s="231"/>
      <c r="NG121" s="231"/>
      <c r="NH121" s="231"/>
      <c r="NI121" s="231"/>
      <c r="NJ121" s="231"/>
      <c r="NK121" s="231"/>
      <c r="NL121" s="231"/>
      <c r="NM121" s="231"/>
      <c r="NN121" s="231"/>
      <c r="NO121" s="231"/>
      <c r="NP121" s="231"/>
      <c r="NQ121" s="231"/>
      <c r="NR121" s="231"/>
      <c r="NS121" s="231"/>
      <c r="NT121" s="231"/>
      <c r="NU121" s="231"/>
      <c r="NV121" s="231"/>
      <c r="NW121" s="231"/>
      <c r="NX121" s="231"/>
      <c r="NY121" s="231"/>
      <c r="NZ121" s="231"/>
      <c r="OA121" s="231"/>
      <c r="OB121" s="231"/>
      <c r="OC121" s="231"/>
      <c r="OD121" s="231"/>
      <c r="OE121" s="231"/>
      <c r="OF121" s="231"/>
      <c r="OG121" s="231"/>
      <c r="OH121" s="231"/>
      <c r="OI121" s="231"/>
      <c r="OJ121" s="231"/>
      <c r="OK121" s="231"/>
      <c r="OL121" s="231"/>
      <c r="OM121" s="231"/>
      <c r="ON121" s="231"/>
      <c r="OO121" s="231"/>
      <c r="OP121" s="231"/>
      <c r="OQ121" s="231"/>
      <c r="OR121" s="231"/>
      <c r="OS121" s="231"/>
      <c r="OT121" s="231"/>
      <c r="OU121" s="231"/>
      <c r="OV121" s="231"/>
      <c r="OW121" s="231"/>
      <c r="OX121" s="231"/>
      <c r="OY121" s="231"/>
      <c r="OZ121" s="231"/>
      <c r="PA121" s="231"/>
      <c r="PB121" s="231"/>
      <c r="PC121" s="231"/>
      <c r="PD121" s="231"/>
      <c r="PE121" s="231"/>
      <c r="PF121" s="231"/>
      <c r="PG121" s="231"/>
      <c r="PH121" s="231"/>
      <c r="PI121" s="231"/>
      <c r="PJ121" s="231"/>
      <c r="PK121" s="231"/>
      <c r="PL121" s="231"/>
      <c r="PM121" s="231"/>
      <c r="PN121" s="231"/>
      <c r="PO121" s="231"/>
      <c r="PP121" s="231"/>
      <c r="PQ121" s="231"/>
      <c r="PR121" s="231"/>
      <c r="PS121" s="231"/>
      <c r="PT121" s="231"/>
      <c r="PU121" s="231"/>
      <c r="PV121" s="231"/>
      <c r="PW121" s="231"/>
      <c r="PX121" s="231"/>
      <c r="PY121" s="231"/>
      <c r="PZ121" s="231"/>
      <c r="QA121" s="231"/>
      <c r="QB121" s="231"/>
      <c r="QC121" s="231"/>
      <c r="QD121" s="231"/>
      <c r="QE121" s="231"/>
      <c r="QF121" s="231"/>
      <c r="QG121" s="231"/>
      <c r="QH121" s="231"/>
      <c r="QI121" s="231"/>
      <c r="QJ121" s="231"/>
      <c r="QK121" s="231"/>
      <c r="QL121" s="231"/>
      <c r="QM121" s="231"/>
      <c r="QN121" s="231"/>
      <c r="QO121" s="231"/>
      <c r="QP121" s="231"/>
      <c r="QQ121" s="231"/>
      <c r="QR121" s="231"/>
      <c r="QS121" s="231"/>
      <c r="QT121" s="231"/>
      <c r="QU121" s="231"/>
      <c r="QV121" s="231"/>
      <c r="QW121" s="231"/>
      <c r="QX121" s="231"/>
      <c r="QY121" s="231"/>
      <c r="QZ121" s="231"/>
      <c r="RA121" s="231"/>
      <c r="RB121" s="231"/>
      <c r="RC121" s="231"/>
      <c r="RD121" s="231"/>
      <c r="RE121" s="231"/>
      <c r="RF121" s="231"/>
      <c r="RG121" s="231"/>
      <c r="RH121" s="231"/>
      <c r="RI121" s="231"/>
      <c r="RJ121" s="231"/>
      <c r="RK121" s="231"/>
      <c r="RL121" s="231"/>
      <c r="RM121" s="231"/>
      <c r="RN121" s="231"/>
      <c r="RO121" s="231"/>
      <c r="RP121" s="231"/>
      <c r="RQ121" s="231"/>
      <c r="RR121" s="231"/>
      <c r="RS121" s="231"/>
      <c r="RT121" s="231"/>
      <c r="RU121" s="231"/>
      <c r="RV121" s="231"/>
      <c r="RW121" s="231"/>
      <c r="RX121" s="231"/>
      <c r="RY121" s="231"/>
      <c r="RZ121" s="231"/>
      <c r="SA121" s="231"/>
      <c r="SB121" s="231"/>
      <c r="SC121" s="231"/>
      <c r="SD121" s="231"/>
      <c r="SE121" s="231"/>
      <c r="SF121" s="231"/>
      <c r="SG121" s="231"/>
      <c r="SH121" s="231"/>
      <c r="SI121" s="231"/>
      <c r="SJ121" s="231"/>
      <c r="SK121" s="231"/>
      <c r="SL121" s="231"/>
      <c r="SM121" s="231"/>
      <c r="SN121" s="231"/>
      <c r="SO121" s="231"/>
      <c r="SP121" s="231"/>
      <c r="SQ121" s="231"/>
      <c r="SR121" s="231"/>
      <c r="SS121" s="231"/>
      <c r="ST121" s="231"/>
      <c r="SU121" s="231"/>
      <c r="SV121" s="231"/>
      <c r="SW121" s="231"/>
      <c r="SX121" s="231"/>
      <c r="SY121" s="231"/>
      <c r="SZ121" s="231"/>
      <c r="TA121" s="231"/>
      <c r="TB121" s="231"/>
      <c r="TC121" s="231"/>
      <c r="TD121" s="231"/>
      <c r="TE121" s="231"/>
      <c r="TF121" s="231"/>
      <c r="TG121" s="231"/>
      <c r="TH121" s="231"/>
      <c r="TI121" s="231"/>
      <c r="TJ121" s="231"/>
      <c r="TK121" s="231"/>
      <c r="TL121" s="231"/>
      <c r="TM121" s="231"/>
      <c r="TN121" s="231"/>
      <c r="TO121" s="231"/>
      <c r="TP121" s="231"/>
      <c r="TQ121" s="231"/>
      <c r="TR121" s="231"/>
      <c r="TS121" s="231"/>
      <c r="TT121" s="231"/>
      <c r="TU121" s="231"/>
      <c r="TV121" s="231"/>
      <c r="TW121" s="231"/>
      <c r="TX121" s="231"/>
      <c r="TY121" s="231"/>
      <c r="TZ121" s="231"/>
      <c r="UA121" s="231"/>
      <c r="UB121" s="231"/>
      <c r="UC121" s="231"/>
      <c r="UD121" s="231"/>
      <c r="UE121" s="231"/>
      <c r="UF121" s="231"/>
      <c r="UG121" s="231"/>
      <c r="UH121" s="231"/>
      <c r="UI121" s="231"/>
      <c r="UJ121" s="231"/>
      <c r="UK121" s="231"/>
      <c r="UL121" s="231"/>
      <c r="UM121" s="231"/>
      <c r="UN121" s="231"/>
      <c r="UO121" s="231"/>
      <c r="UP121" s="231"/>
      <c r="UQ121" s="231"/>
      <c r="UR121" s="231"/>
      <c r="US121" s="231"/>
      <c r="UT121" s="231"/>
      <c r="UU121" s="231"/>
      <c r="UV121" s="231"/>
      <c r="UW121" s="231"/>
      <c r="UX121" s="231"/>
      <c r="UY121" s="231"/>
      <c r="UZ121" s="231"/>
      <c r="VA121" s="231"/>
      <c r="VB121" s="231"/>
      <c r="VC121" s="231"/>
      <c r="VD121" s="231"/>
      <c r="VE121" s="231"/>
      <c r="VF121" s="231"/>
      <c r="VG121" s="231"/>
      <c r="VH121" s="231"/>
      <c r="VI121" s="231"/>
      <c r="VJ121" s="231"/>
      <c r="VK121" s="231"/>
      <c r="VL121" s="231"/>
      <c r="VM121" s="231"/>
      <c r="VN121" s="231"/>
      <c r="VO121" s="231"/>
      <c r="VP121" s="231"/>
      <c r="VQ121" s="231"/>
      <c r="VR121" s="231"/>
      <c r="VS121" s="231"/>
      <c r="VT121" s="231"/>
      <c r="VU121" s="231"/>
      <c r="VV121" s="231"/>
      <c r="VW121" s="231"/>
      <c r="VX121" s="231"/>
      <c r="VY121" s="231"/>
      <c r="VZ121" s="231"/>
      <c r="WA121" s="231"/>
      <c r="WB121" s="231"/>
      <c r="WC121" s="231"/>
      <c r="WD121" s="231"/>
      <c r="WE121" s="231"/>
      <c r="WF121" s="231"/>
      <c r="WG121" s="231"/>
      <c r="WH121" s="231"/>
      <c r="WI121" s="231"/>
      <c r="WJ121" s="231"/>
      <c r="WK121" s="231"/>
      <c r="WL121" s="231"/>
      <c r="WM121" s="231"/>
      <c r="WN121" s="231"/>
      <c r="WO121" s="231"/>
      <c r="WP121" s="231"/>
      <c r="WQ121" s="231"/>
      <c r="WR121" s="231"/>
      <c r="WS121" s="231"/>
      <c r="WT121" s="231"/>
      <c r="WU121" s="231"/>
      <c r="WV121" s="231"/>
      <c r="WW121" s="231"/>
      <c r="WX121" s="231"/>
      <c r="WY121" s="231"/>
      <c r="WZ121" s="231"/>
      <c r="XA121" s="231"/>
      <c r="XB121" s="231"/>
      <c r="XC121" s="231"/>
      <c r="XD121" s="231"/>
      <c r="XE121" s="231"/>
      <c r="XF121" s="231"/>
      <c r="XG121" s="231"/>
      <c r="XH121" s="231"/>
      <c r="XI121" s="231"/>
      <c r="XJ121" s="231"/>
      <c r="XK121" s="231"/>
      <c r="XL121" s="231"/>
      <c r="XM121" s="231"/>
      <c r="XN121" s="231"/>
      <c r="XO121" s="231"/>
      <c r="XP121" s="231"/>
      <c r="XQ121" s="231"/>
      <c r="XR121" s="231"/>
      <c r="XS121" s="231"/>
      <c r="XT121" s="231"/>
      <c r="XU121" s="231"/>
      <c r="XV121" s="231"/>
      <c r="XW121" s="231"/>
      <c r="XX121" s="231"/>
      <c r="XY121" s="231"/>
      <c r="XZ121" s="231"/>
      <c r="YA121" s="231"/>
      <c r="YB121" s="231"/>
      <c r="YC121" s="231"/>
      <c r="YD121" s="231"/>
      <c r="YE121" s="231"/>
      <c r="YF121" s="231"/>
      <c r="YG121" s="231"/>
      <c r="YH121" s="231"/>
      <c r="YI121" s="231"/>
      <c r="YJ121" s="231"/>
      <c r="YK121" s="231"/>
      <c r="YL121" s="231"/>
      <c r="YM121" s="231"/>
      <c r="YN121" s="231"/>
      <c r="YO121" s="231"/>
      <c r="YP121" s="231"/>
      <c r="YQ121" s="231"/>
      <c r="YR121" s="231"/>
      <c r="YS121" s="231"/>
      <c r="YT121" s="231"/>
      <c r="YU121" s="231"/>
      <c r="YV121" s="231"/>
      <c r="YW121" s="231"/>
      <c r="YX121" s="231"/>
      <c r="YY121" s="231"/>
      <c r="YZ121" s="231"/>
      <c r="ZA121" s="231"/>
      <c r="ZB121" s="231"/>
      <c r="ZC121" s="231"/>
      <c r="ZD121" s="231"/>
      <c r="ZE121" s="231"/>
      <c r="ZF121" s="231"/>
      <c r="ZG121" s="231"/>
      <c r="ZH121" s="231"/>
      <c r="ZI121" s="231"/>
      <c r="ZJ121" s="231"/>
      <c r="ZK121" s="231"/>
      <c r="ZL121" s="231"/>
      <c r="ZM121" s="231"/>
      <c r="ZN121" s="231"/>
      <c r="ZO121" s="231"/>
      <c r="ZP121" s="231"/>
      <c r="ZQ121" s="231"/>
      <c r="ZR121" s="231"/>
      <c r="ZS121" s="231"/>
      <c r="ZT121" s="231"/>
      <c r="ZU121" s="231"/>
      <c r="ZV121" s="231"/>
      <c r="ZW121" s="231"/>
      <c r="ZX121" s="231"/>
      <c r="ZY121" s="231"/>
      <c r="ZZ121" s="231"/>
      <c r="AAA121" s="231"/>
      <c r="AAB121" s="231"/>
      <c r="AAC121" s="231"/>
      <c r="AAD121" s="231"/>
      <c r="AAE121" s="231"/>
      <c r="AAF121" s="231"/>
      <c r="AAG121" s="231"/>
      <c r="AAH121" s="231"/>
      <c r="AAI121" s="231"/>
      <c r="AAJ121" s="231"/>
      <c r="AAK121" s="231"/>
      <c r="AAL121" s="231"/>
      <c r="AAM121" s="231"/>
      <c r="AAN121" s="231"/>
      <c r="AAO121" s="231"/>
      <c r="AAP121" s="231"/>
      <c r="AAQ121" s="231"/>
      <c r="AAR121" s="231"/>
      <c r="AAS121" s="231"/>
      <c r="AAT121" s="231"/>
      <c r="AAU121" s="231"/>
      <c r="AAV121" s="231"/>
      <c r="AAW121" s="231"/>
      <c r="AAX121" s="231"/>
      <c r="AAY121" s="231"/>
      <c r="AAZ121" s="231"/>
      <c r="ABA121" s="231"/>
      <c r="ABB121" s="231"/>
      <c r="ABC121" s="231"/>
      <c r="ABD121" s="231"/>
      <c r="ABE121" s="231"/>
      <c r="ABF121" s="231"/>
      <c r="ABG121" s="231"/>
      <c r="ABH121" s="231"/>
      <c r="ABI121" s="231"/>
      <c r="ABJ121" s="231"/>
      <c r="ABK121" s="231"/>
      <c r="ABL121" s="231"/>
      <c r="ABM121" s="231"/>
      <c r="ABN121" s="231"/>
      <c r="ABO121" s="231"/>
      <c r="ABP121" s="231"/>
      <c r="ABQ121" s="231"/>
      <c r="ABR121" s="231"/>
      <c r="ABS121" s="231"/>
      <c r="ABT121" s="231"/>
      <c r="ABU121" s="231"/>
      <c r="ABV121" s="231"/>
      <c r="ABW121" s="231"/>
      <c r="ABX121" s="231"/>
      <c r="ABY121" s="231"/>
      <c r="ABZ121" s="231"/>
      <c r="ACA121" s="231"/>
      <c r="ACB121" s="231"/>
      <c r="ACC121" s="231"/>
      <c r="ACD121" s="231"/>
      <c r="ACE121" s="231"/>
      <c r="ACF121" s="231"/>
      <c r="ACG121" s="231"/>
      <c r="ACH121" s="231"/>
      <c r="ACI121" s="231"/>
      <c r="ACJ121" s="231"/>
      <c r="ACK121" s="231"/>
      <c r="ACL121" s="231"/>
      <c r="ACM121" s="231"/>
      <c r="ACN121" s="231"/>
      <c r="ACO121" s="231"/>
      <c r="ACP121" s="231"/>
      <c r="ACQ121" s="231"/>
      <c r="ACR121" s="231"/>
      <c r="ACS121" s="231"/>
      <c r="ACT121" s="231"/>
      <c r="ACU121" s="231"/>
      <c r="ACV121" s="231"/>
      <c r="ACW121" s="231"/>
      <c r="ACX121" s="231"/>
      <c r="ACY121" s="231"/>
      <c r="ACZ121" s="231"/>
      <c r="ADA121" s="231"/>
      <c r="ADB121" s="231"/>
      <c r="ADC121" s="231"/>
      <c r="ADD121" s="231"/>
      <c r="ADE121" s="231"/>
      <c r="ADF121" s="231"/>
      <c r="ADG121" s="231"/>
      <c r="ADH121" s="231"/>
      <c r="ADI121" s="231"/>
      <c r="ADJ121" s="231"/>
      <c r="ADK121" s="231"/>
      <c r="ADL121" s="231"/>
      <c r="ADM121" s="231"/>
      <c r="ADN121" s="231"/>
      <c r="ADO121" s="231"/>
      <c r="ADP121" s="231"/>
      <c r="ADQ121" s="231"/>
      <c r="ADR121" s="231"/>
      <c r="ADS121" s="231"/>
      <c r="ADT121" s="231"/>
      <c r="ADU121" s="231"/>
      <c r="ADV121" s="231"/>
      <c r="ADW121" s="231"/>
      <c r="ADX121" s="231"/>
      <c r="ADY121" s="231"/>
      <c r="ADZ121" s="231"/>
      <c r="AEA121" s="231"/>
      <c r="AEB121" s="231"/>
      <c r="AEC121" s="231"/>
      <c r="AED121" s="231"/>
      <c r="AEE121" s="231"/>
      <c r="AEF121" s="231"/>
      <c r="AEG121" s="231"/>
      <c r="AEH121" s="231"/>
      <c r="AEI121" s="231"/>
      <c r="AEJ121" s="231"/>
      <c r="AEK121" s="231"/>
      <c r="AEL121" s="231"/>
      <c r="AEM121" s="231"/>
      <c r="AEN121" s="231"/>
      <c r="AEO121" s="231"/>
      <c r="AEP121" s="231"/>
      <c r="AEQ121" s="231"/>
      <c r="AER121" s="231"/>
      <c r="AES121" s="231"/>
      <c r="AET121" s="231"/>
      <c r="AEU121" s="231"/>
      <c r="AEV121" s="231"/>
      <c r="AEW121" s="231"/>
      <c r="AEX121" s="231"/>
      <c r="AEY121" s="231"/>
      <c r="AEZ121" s="231"/>
      <c r="AFA121" s="231"/>
      <c r="AFB121" s="231"/>
      <c r="AFC121" s="231"/>
      <c r="AFD121" s="231"/>
      <c r="AFE121" s="231"/>
      <c r="AFF121" s="231"/>
      <c r="AFG121" s="231"/>
      <c r="AFH121" s="231"/>
      <c r="AFI121" s="231"/>
      <c r="AFJ121" s="231"/>
      <c r="AFK121" s="231"/>
      <c r="AFL121" s="231"/>
      <c r="AFM121" s="231"/>
      <c r="AFN121" s="231"/>
      <c r="AFO121" s="231"/>
      <c r="AFP121" s="231"/>
      <c r="AFQ121" s="231"/>
      <c r="AFR121" s="231"/>
      <c r="AFS121" s="231"/>
      <c r="AFT121" s="231"/>
      <c r="AFU121" s="231"/>
      <c r="AFV121" s="231"/>
      <c r="AFW121" s="231"/>
      <c r="AFX121" s="231"/>
      <c r="AFY121" s="231"/>
      <c r="AFZ121" s="231"/>
      <c r="AGA121" s="231"/>
      <c r="AGB121" s="231"/>
      <c r="AGC121" s="231"/>
      <c r="AGD121" s="231"/>
      <c r="AGE121" s="231"/>
      <c r="AGF121" s="231"/>
      <c r="AGG121" s="231"/>
      <c r="AGH121" s="231"/>
      <c r="AGI121" s="231"/>
      <c r="AGJ121" s="231"/>
      <c r="AGK121" s="231"/>
      <c r="AGL121" s="231"/>
      <c r="AGM121" s="231"/>
      <c r="AGN121" s="231"/>
      <c r="AGO121" s="231"/>
      <c r="AGP121" s="231"/>
      <c r="AGQ121" s="231"/>
      <c r="AGR121" s="231"/>
      <c r="AGS121" s="231"/>
      <c r="AGT121" s="231"/>
      <c r="AGU121" s="231"/>
      <c r="AGV121" s="231"/>
      <c r="AGW121" s="231"/>
      <c r="AGX121" s="231"/>
      <c r="AGY121" s="231"/>
      <c r="AGZ121" s="231"/>
      <c r="AHA121" s="231"/>
      <c r="AHB121" s="231"/>
      <c r="AHC121" s="231"/>
      <c r="AHD121" s="231"/>
      <c r="AHE121" s="231"/>
      <c r="AHF121" s="231"/>
      <c r="AHG121" s="231"/>
      <c r="AHH121" s="231"/>
      <c r="AHI121" s="231"/>
      <c r="AHJ121" s="231"/>
      <c r="AHK121" s="231"/>
      <c r="AHL121" s="231"/>
      <c r="AHM121" s="231"/>
      <c r="AHN121" s="231"/>
      <c r="AHO121" s="231"/>
      <c r="AHP121" s="231"/>
      <c r="AHQ121" s="231"/>
      <c r="AHR121" s="231"/>
      <c r="AHS121" s="231"/>
      <c r="AHT121" s="231"/>
      <c r="AHU121" s="231"/>
      <c r="AHV121" s="231"/>
      <c r="AHW121" s="231"/>
      <c r="AHX121" s="231"/>
      <c r="AHY121" s="231"/>
      <c r="AHZ121" s="231"/>
      <c r="AIA121" s="231"/>
      <c r="AIB121" s="231"/>
      <c r="AIC121" s="231"/>
      <c r="AID121" s="231"/>
      <c r="AIE121" s="231"/>
      <c r="AIF121" s="231"/>
      <c r="AIG121" s="231"/>
      <c r="AIH121" s="231"/>
      <c r="AII121" s="231"/>
      <c r="AIJ121" s="231"/>
      <c r="AIK121" s="231"/>
      <c r="AIL121" s="231"/>
      <c r="AIM121" s="231"/>
      <c r="AIN121" s="231"/>
      <c r="AIO121" s="231"/>
      <c r="AIP121" s="231"/>
      <c r="AIQ121" s="231"/>
      <c r="AIR121" s="231"/>
      <c r="AIS121" s="231"/>
      <c r="AIT121" s="231"/>
      <c r="AIU121" s="231"/>
      <c r="AIV121" s="231"/>
      <c r="AIW121" s="231"/>
      <c r="AIX121" s="231"/>
      <c r="AIY121" s="231"/>
      <c r="AIZ121" s="231"/>
      <c r="AJA121" s="231"/>
      <c r="AJB121" s="231"/>
      <c r="AJC121" s="231"/>
      <c r="AJD121" s="231"/>
      <c r="AJE121" s="231"/>
      <c r="AJF121" s="231"/>
      <c r="AJG121" s="231"/>
      <c r="AJH121" s="231"/>
      <c r="AJI121" s="231"/>
      <c r="AJJ121" s="231"/>
      <c r="AJK121" s="231"/>
      <c r="AJL121" s="231"/>
      <c r="AJM121" s="231"/>
      <c r="AJN121" s="231"/>
      <c r="AJO121" s="231"/>
      <c r="AJP121" s="231"/>
      <c r="AJQ121" s="231"/>
      <c r="AJR121" s="231"/>
      <c r="AJS121" s="231"/>
      <c r="AJT121" s="231"/>
      <c r="AJU121" s="231"/>
      <c r="AJV121" s="231"/>
      <c r="AJW121" s="231"/>
      <c r="AJX121" s="231"/>
      <c r="AJY121" s="231"/>
      <c r="AJZ121" s="231"/>
      <c r="AKA121" s="231"/>
      <c r="AKB121" s="231"/>
      <c r="AKC121" s="231"/>
      <c r="AKD121" s="231"/>
      <c r="AKE121" s="231"/>
      <c r="AKF121" s="231"/>
      <c r="AKG121" s="231"/>
      <c r="AKH121" s="231"/>
      <c r="AKI121" s="231"/>
      <c r="AKJ121" s="231"/>
      <c r="AKK121" s="231"/>
      <c r="AKL121" s="231"/>
      <c r="AKM121" s="231"/>
      <c r="AKN121" s="231"/>
      <c r="AKO121" s="231"/>
      <c r="AKP121" s="231"/>
      <c r="AKQ121" s="231"/>
      <c r="AKR121" s="231"/>
      <c r="AKS121" s="231"/>
      <c r="AKT121" s="231"/>
      <c r="AKU121" s="231"/>
      <c r="AKV121" s="231"/>
      <c r="AKW121" s="231"/>
      <c r="AKX121" s="231"/>
      <c r="AKY121" s="231"/>
      <c r="AKZ121" s="231"/>
      <c r="ALA121" s="231"/>
      <c r="ALB121" s="231"/>
      <c r="ALC121" s="231"/>
      <c r="ALD121" s="231"/>
      <c r="ALE121" s="231"/>
      <c r="ALF121" s="231"/>
      <c r="ALG121" s="231"/>
      <c r="ALH121" s="231"/>
      <c r="ALI121" s="231"/>
      <c r="ALJ121" s="231"/>
      <c r="ALK121" s="231"/>
      <c r="ALL121" s="231"/>
      <c r="ALM121" s="231"/>
      <c r="ALN121" s="231"/>
      <c r="ALO121" s="231"/>
      <c r="ALP121" s="231"/>
      <c r="ALQ121" s="231"/>
      <c r="ALR121" s="231"/>
      <c r="ALS121" s="231"/>
      <c r="ALT121" s="231"/>
      <c r="ALU121" s="231"/>
      <c r="ALV121" s="231"/>
      <c r="ALW121" s="231"/>
      <c r="ALX121" s="231"/>
      <c r="ALY121" s="231"/>
      <c r="ALZ121" s="231"/>
      <c r="AMA121" s="231"/>
      <c r="AMB121" s="231"/>
      <c r="AMC121" s="231"/>
      <c r="AMD121" s="231"/>
      <c r="AME121" s="231"/>
      <c r="AMF121" s="231"/>
      <c r="AMG121" s="231"/>
      <c r="AMH121" s="231"/>
    </row>
    <row r="122" spans="1:1022" s="230" customFormat="1" x14ac:dyDescent="0.25">
      <c r="A122" s="256"/>
      <c r="B122" s="257"/>
      <c r="C122" s="257"/>
      <c r="D122" s="231"/>
      <c r="E122" s="258"/>
      <c r="F122" s="259"/>
      <c r="G122" s="231"/>
      <c r="H122" s="231"/>
      <c r="I122" s="231"/>
      <c r="J122" s="259"/>
      <c r="K122" s="259"/>
      <c r="L122" s="231"/>
      <c r="M122" s="231"/>
      <c r="N122" s="259"/>
      <c r="O122" s="231"/>
      <c r="P122" s="231"/>
      <c r="Q122" s="231"/>
      <c r="R122" s="231"/>
      <c r="S122" s="260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319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319"/>
      <c r="AW122" s="231"/>
      <c r="AX122" s="231"/>
      <c r="AY122" s="231"/>
      <c r="AZ122" s="231"/>
      <c r="BA122" s="231"/>
      <c r="BB122" s="231"/>
      <c r="BC122" s="231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31"/>
      <c r="BO122" s="231"/>
      <c r="BP122" s="231"/>
      <c r="BQ122" s="231"/>
      <c r="BR122" s="231"/>
      <c r="BS122" s="231"/>
      <c r="BT122" s="231"/>
      <c r="BU122" s="231"/>
      <c r="BV122" s="231"/>
      <c r="BW122" s="231"/>
      <c r="BX122" s="231"/>
      <c r="BY122" s="231"/>
      <c r="BZ122" s="231"/>
      <c r="CA122" s="231"/>
      <c r="CB122" s="231"/>
      <c r="CC122" s="231"/>
      <c r="CD122" s="231"/>
      <c r="CE122" s="231"/>
      <c r="CF122" s="231"/>
      <c r="CG122" s="231"/>
      <c r="CH122" s="231"/>
      <c r="CI122" s="231"/>
      <c r="CJ122" s="231"/>
      <c r="CK122" s="231"/>
      <c r="CL122" s="231"/>
      <c r="CM122" s="231"/>
      <c r="CN122" s="231"/>
      <c r="CO122" s="231"/>
      <c r="CP122" s="231"/>
      <c r="CQ122" s="231"/>
      <c r="CR122" s="231"/>
      <c r="CS122" s="231"/>
      <c r="CT122" s="231"/>
      <c r="CU122" s="231"/>
      <c r="CV122" s="231"/>
      <c r="CW122" s="231"/>
      <c r="CX122" s="231"/>
      <c r="CY122" s="231"/>
      <c r="CZ122" s="231"/>
      <c r="DA122" s="231"/>
      <c r="DB122" s="231"/>
      <c r="DC122" s="231"/>
      <c r="DD122" s="231"/>
      <c r="DE122" s="231"/>
      <c r="DF122" s="231"/>
      <c r="DG122" s="231"/>
      <c r="DH122" s="231"/>
      <c r="DI122" s="231"/>
      <c r="DJ122" s="231"/>
      <c r="DK122" s="231"/>
      <c r="DL122" s="231"/>
      <c r="DM122" s="231"/>
      <c r="DN122" s="231"/>
      <c r="DO122" s="231"/>
      <c r="DP122" s="231"/>
      <c r="DQ122" s="231"/>
      <c r="DR122" s="231"/>
      <c r="DS122" s="231"/>
      <c r="DT122" s="231"/>
      <c r="DU122" s="231"/>
      <c r="DV122" s="231"/>
      <c r="DW122" s="231"/>
      <c r="DX122" s="231"/>
      <c r="DY122" s="231"/>
      <c r="DZ122" s="231"/>
      <c r="EA122" s="231"/>
      <c r="EB122" s="231"/>
      <c r="EC122" s="231"/>
      <c r="ED122" s="231"/>
      <c r="EE122" s="231"/>
      <c r="EF122" s="231"/>
      <c r="EG122" s="231"/>
      <c r="EH122" s="231"/>
      <c r="EI122" s="231"/>
      <c r="EJ122" s="231"/>
      <c r="EK122" s="231"/>
      <c r="EL122" s="231"/>
      <c r="EM122" s="231"/>
      <c r="EN122" s="231"/>
      <c r="EO122" s="231"/>
      <c r="EP122" s="231"/>
      <c r="EQ122" s="231"/>
      <c r="ER122" s="231"/>
      <c r="ES122" s="231"/>
      <c r="ET122" s="231"/>
      <c r="EU122" s="231"/>
      <c r="EV122" s="231"/>
      <c r="EW122" s="231"/>
      <c r="EX122" s="231"/>
      <c r="EY122" s="231"/>
      <c r="EZ122" s="231"/>
      <c r="FA122" s="231"/>
      <c r="FB122" s="231"/>
      <c r="FC122" s="231"/>
      <c r="FD122" s="231"/>
      <c r="FE122" s="231"/>
      <c r="FF122" s="231"/>
      <c r="FG122" s="231"/>
      <c r="FH122" s="231"/>
      <c r="FI122" s="231"/>
      <c r="FJ122" s="231"/>
      <c r="FK122" s="231"/>
      <c r="FL122" s="231"/>
      <c r="FM122" s="231"/>
      <c r="FN122" s="231"/>
      <c r="FO122" s="231"/>
      <c r="FP122" s="231"/>
      <c r="FQ122" s="231"/>
      <c r="FR122" s="231"/>
      <c r="FS122" s="231"/>
      <c r="FT122" s="231"/>
      <c r="FU122" s="231"/>
      <c r="FV122" s="231"/>
      <c r="FW122" s="231"/>
      <c r="FX122" s="231"/>
      <c r="FY122" s="231"/>
      <c r="FZ122" s="231"/>
      <c r="GA122" s="231"/>
      <c r="GB122" s="231"/>
      <c r="GC122" s="231"/>
      <c r="GD122" s="231"/>
      <c r="GE122" s="231"/>
      <c r="GF122" s="231"/>
      <c r="GG122" s="231"/>
      <c r="GH122" s="231"/>
      <c r="GI122" s="231"/>
      <c r="GJ122" s="231"/>
      <c r="GK122" s="231"/>
      <c r="GL122" s="231"/>
      <c r="GM122" s="231"/>
      <c r="GN122" s="231"/>
      <c r="GO122" s="231"/>
      <c r="GP122" s="231"/>
      <c r="GQ122" s="231"/>
      <c r="GR122" s="231"/>
      <c r="GS122" s="231"/>
      <c r="GT122" s="231"/>
      <c r="GU122" s="231"/>
      <c r="GV122" s="231"/>
      <c r="GW122" s="231"/>
      <c r="GX122" s="231"/>
      <c r="GY122" s="231"/>
      <c r="GZ122" s="231"/>
      <c r="HA122" s="231"/>
      <c r="HB122" s="231"/>
      <c r="HC122" s="231"/>
      <c r="HD122" s="231"/>
      <c r="HE122" s="231"/>
      <c r="HF122" s="231"/>
      <c r="HG122" s="231"/>
      <c r="HH122" s="231"/>
      <c r="HI122" s="231"/>
      <c r="HJ122" s="231"/>
      <c r="HK122" s="231"/>
      <c r="HL122" s="231"/>
      <c r="HM122" s="231"/>
      <c r="HN122" s="231"/>
      <c r="HO122" s="231"/>
      <c r="HP122" s="231"/>
      <c r="HQ122" s="231"/>
      <c r="HR122" s="231"/>
      <c r="HS122" s="231"/>
      <c r="HT122" s="231"/>
      <c r="HU122" s="231"/>
      <c r="HV122" s="231"/>
      <c r="HW122" s="231"/>
      <c r="HX122" s="231"/>
      <c r="HY122" s="231"/>
      <c r="HZ122" s="231"/>
      <c r="IA122" s="231"/>
      <c r="IB122" s="231"/>
      <c r="IC122" s="231"/>
      <c r="ID122" s="231"/>
      <c r="IE122" s="231"/>
      <c r="IF122" s="231"/>
      <c r="IG122" s="231"/>
      <c r="IH122" s="231"/>
      <c r="II122" s="231"/>
      <c r="IJ122" s="231"/>
      <c r="IK122" s="231"/>
      <c r="IL122" s="231"/>
      <c r="IM122" s="231"/>
      <c r="IN122" s="231"/>
      <c r="IO122" s="231"/>
      <c r="IP122" s="231"/>
      <c r="IQ122" s="231"/>
      <c r="IR122" s="231"/>
      <c r="IS122" s="231"/>
      <c r="IT122" s="231"/>
      <c r="IU122" s="231"/>
      <c r="IV122" s="231"/>
      <c r="IW122" s="231"/>
      <c r="IX122" s="231"/>
      <c r="IY122" s="231"/>
      <c r="IZ122" s="231"/>
      <c r="JA122" s="231"/>
      <c r="JB122" s="231"/>
      <c r="JC122" s="231"/>
      <c r="JD122" s="231"/>
      <c r="JE122" s="231"/>
      <c r="JF122" s="231"/>
      <c r="JG122" s="231"/>
      <c r="JH122" s="231"/>
      <c r="JI122" s="231"/>
      <c r="JJ122" s="231"/>
      <c r="JK122" s="231"/>
      <c r="JL122" s="231"/>
      <c r="JM122" s="231"/>
      <c r="JN122" s="231"/>
      <c r="JO122" s="231"/>
      <c r="JP122" s="231"/>
      <c r="JQ122" s="231"/>
      <c r="JR122" s="231"/>
      <c r="JS122" s="231"/>
      <c r="JT122" s="231"/>
      <c r="JU122" s="231"/>
      <c r="JV122" s="231"/>
      <c r="JW122" s="231"/>
      <c r="JX122" s="231"/>
      <c r="JY122" s="231"/>
      <c r="JZ122" s="231"/>
      <c r="KA122" s="231"/>
      <c r="KB122" s="231"/>
      <c r="KC122" s="231"/>
      <c r="KD122" s="231"/>
      <c r="KE122" s="231"/>
      <c r="KF122" s="231"/>
      <c r="KG122" s="231"/>
      <c r="KH122" s="231"/>
      <c r="KI122" s="231"/>
      <c r="KJ122" s="231"/>
      <c r="KK122" s="231"/>
      <c r="KL122" s="231"/>
      <c r="KM122" s="231"/>
      <c r="KN122" s="231"/>
      <c r="KO122" s="231"/>
      <c r="KP122" s="231"/>
      <c r="KQ122" s="231"/>
      <c r="KR122" s="231"/>
      <c r="KS122" s="231"/>
      <c r="KT122" s="231"/>
      <c r="KU122" s="231"/>
      <c r="KV122" s="231"/>
      <c r="KW122" s="231"/>
      <c r="KX122" s="231"/>
      <c r="KY122" s="231"/>
      <c r="KZ122" s="231"/>
      <c r="LA122" s="231"/>
      <c r="LB122" s="231"/>
      <c r="LC122" s="231"/>
      <c r="LD122" s="231"/>
      <c r="LE122" s="231"/>
      <c r="LF122" s="231"/>
      <c r="LG122" s="231"/>
      <c r="LH122" s="231"/>
      <c r="LI122" s="231"/>
      <c r="LJ122" s="231"/>
      <c r="LK122" s="231"/>
      <c r="LL122" s="231"/>
      <c r="LM122" s="231"/>
      <c r="LN122" s="231"/>
      <c r="LO122" s="231"/>
      <c r="LP122" s="231"/>
      <c r="LQ122" s="231"/>
      <c r="LR122" s="231"/>
      <c r="LS122" s="231"/>
      <c r="LT122" s="231"/>
      <c r="LU122" s="231"/>
      <c r="LV122" s="231"/>
      <c r="LW122" s="231"/>
      <c r="LX122" s="231"/>
      <c r="LY122" s="231"/>
      <c r="LZ122" s="231"/>
      <c r="MA122" s="231"/>
      <c r="MB122" s="231"/>
      <c r="MC122" s="231"/>
      <c r="MD122" s="231"/>
      <c r="ME122" s="231"/>
      <c r="MF122" s="231"/>
      <c r="MG122" s="231"/>
      <c r="MH122" s="231"/>
      <c r="MI122" s="231"/>
      <c r="MJ122" s="231"/>
      <c r="MK122" s="231"/>
      <c r="ML122" s="231"/>
      <c r="MM122" s="231"/>
      <c r="MN122" s="231"/>
      <c r="MO122" s="231"/>
      <c r="MP122" s="231"/>
      <c r="MQ122" s="231"/>
      <c r="MR122" s="231"/>
      <c r="MS122" s="231"/>
      <c r="MT122" s="231"/>
      <c r="MU122" s="231"/>
      <c r="MV122" s="231"/>
      <c r="MW122" s="231"/>
      <c r="MX122" s="231"/>
      <c r="MY122" s="231"/>
      <c r="MZ122" s="231"/>
      <c r="NA122" s="231"/>
      <c r="NB122" s="231"/>
      <c r="NC122" s="231"/>
      <c r="ND122" s="231"/>
      <c r="NE122" s="231"/>
      <c r="NF122" s="231"/>
      <c r="NG122" s="231"/>
      <c r="NH122" s="231"/>
      <c r="NI122" s="231"/>
      <c r="NJ122" s="231"/>
      <c r="NK122" s="231"/>
      <c r="NL122" s="231"/>
      <c r="NM122" s="231"/>
      <c r="NN122" s="231"/>
      <c r="NO122" s="231"/>
      <c r="NP122" s="231"/>
      <c r="NQ122" s="231"/>
      <c r="NR122" s="231"/>
      <c r="NS122" s="231"/>
      <c r="NT122" s="231"/>
      <c r="NU122" s="231"/>
      <c r="NV122" s="231"/>
      <c r="NW122" s="231"/>
      <c r="NX122" s="231"/>
      <c r="NY122" s="231"/>
      <c r="NZ122" s="231"/>
      <c r="OA122" s="231"/>
      <c r="OB122" s="231"/>
      <c r="OC122" s="231"/>
      <c r="OD122" s="231"/>
      <c r="OE122" s="231"/>
      <c r="OF122" s="231"/>
      <c r="OG122" s="231"/>
      <c r="OH122" s="231"/>
      <c r="OI122" s="231"/>
      <c r="OJ122" s="231"/>
      <c r="OK122" s="231"/>
      <c r="OL122" s="231"/>
      <c r="OM122" s="231"/>
      <c r="ON122" s="231"/>
      <c r="OO122" s="231"/>
      <c r="OP122" s="231"/>
      <c r="OQ122" s="231"/>
      <c r="OR122" s="231"/>
      <c r="OS122" s="231"/>
      <c r="OT122" s="231"/>
      <c r="OU122" s="231"/>
      <c r="OV122" s="231"/>
      <c r="OW122" s="231"/>
      <c r="OX122" s="231"/>
      <c r="OY122" s="231"/>
      <c r="OZ122" s="231"/>
      <c r="PA122" s="231"/>
      <c r="PB122" s="231"/>
      <c r="PC122" s="231"/>
      <c r="PD122" s="231"/>
      <c r="PE122" s="231"/>
      <c r="PF122" s="231"/>
      <c r="PG122" s="231"/>
      <c r="PH122" s="231"/>
      <c r="PI122" s="231"/>
      <c r="PJ122" s="231"/>
      <c r="PK122" s="231"/>
      <c r="PL122" s="231"/>
      <c r="PM122" s="231"/>
      <c r="PN122" s="231"/>
      <c r="PO122" s="231"/>
      <c r="PP122" s="231"/>
      <c r="PQ122" s="231"/>
      <c r="PR122" s="231"/>
      <c r="PS122" s="231"/>
      <c r="PT122" s="231"/>
      <c r="PU122" s="231"/>
      <c r="PV122" s="231"/>
      <c r="PW122" s="231"/>
      <c r="PX122" s="231"/>
      <c r="PY122" s="231"/>
      <c r="PZ122" s="231"/>
      <c r="QA122" s="231"/>
      <c r="QB122" s="231"/>
      <c r="QC122" s="231"/>
      <c r="QD122" s="231"/>
      <c r="QE122" s="231"/>
      <c r="QF122" s="231"/>
      <c r="QG122" s="231"/>
      <c r="QH122" s="231"/>
      <c r="QI122" s="231"/>
      <c r="QJ122" s="231"/>
      <c r="QK122" s="231"/>
      <c r="QL122" s="231"/>
      <c r="QM122" s="231"/>
      <c r="QN122" s="231"/>
      <c r="QO122" s="231"/>
      <c r="QP122" s="231"/>
      <c r="QQ122" s="231"/>
      <c r="QR122" s="231"/>
      <c r="QS122" s="231"/>
      <c r="QT122" s="231"/>
      <c r="QU122" s="231"/>
      <c r="QV122" s="231"/>
      <c r="QW122" s="231"/>
      <c r="QX122" s="231"/>
      <c r="QY122" s="231"/>
      <c r="QZ122" s="231"/>
      <c r="RA122" s="231"/>
      <c r="RB122" s="231"/>
      <c r="RC122" s="231"/>
      <c r="RD122" s="231"/>
      <c r="RE122" s="231"/>
      <c r="RF122" s="231"/>
      <c r="RG122" s="231"/>
      <c r="RH122" s="231"/>
      <c r="RI122" s="231"/>
      <c r="RJ122" s="231"/>
      <c r="RK122" s="231"/>
      <c r="RL122" s="231"/>
      <c r="RM122" s="231"/>
      <c r="RN122" s="231"/>
      <c r="RO122" s="231"/>
      <c r="RP122" s="231"/>
      <c r="RQ122" s="231"/>
      <c r="RR122" s="231"/>
      <c r="RS122" s="231"/>
      <c r="RT122" s="231"/>
      <c r="RU122" s="231"/>
      <c r="RV122" s="231"/>
      <c r="RW122" s="231"/>
      <c r="RX122" s="231"/>
      <c r="RY122" s="231"/>
      <c r="RZ122" s="231"/>
      <c r="SA122" s="231"/>
      <c r="SB122" s="231"/>
      <c r="SC122" s="231"/>
      <c r="SD122" s="231"/>
      <c r="SE122" s="231"/>
      <c r="SF122" s="231"/>
      <c r="SG122" s="231"/>
      <c r="SH122" s="231"/>
      <c r="SI122" s="231"/>
      <c r="SJ122" s="231"/>
      <c r="SK122" s="231"/>
      <c r="SL122" s="231"/>
      <c r="SM122" s="231"/>
      <c r="SN122" s="231"/>
      <c r="SO122" s="231"/>
      <c r="SP122" s="231"/>
      <c r="SQ122" s="231"/>
      <c r="SR122" s="231"/>
      <c r="SS122" s="231"/>
      <c r="ST122" s="231"/>
      <c r="SU122" s="231"/>
      <c r="SV122" s="231"/>
      <c r="SW122" s="231"/>
      <c r="SX122" s="231"/>
      <c r="SY122" s="231"/>
      <c r="SZ122" s="231"/>
      <c r="TA122" s="231"/>
      <c r="TB122" s="231"/>
      <c r="TC122" s="231"/>
      <c r="TD122" s="231"/>
      <c r="TE122" s="231"/>
      <c r="TF122" s="231"/>
      <c r="TG122" s="231"/>
      <c r="TH122" s="231"/>
      <c r="TI122" s="231"/>
      <c r="TJ122" s="231"/>
      <c r="TK122" s="231"/>
      <c r="TL122" s="231"/>
      <c r="TM122" s="231"/>
      <c r="TN122" s="231"/>
      <c r="TO122" s="231"/>
      <c r="TP122" s="231"/>
      <c r="TQ122" s="231"/>
      <c r="TR122" s="231"/>
      <c r="TS122" s="231"/>
      <c r="TT122" s="231"/>
      <c r="TU122" s="231"/>
      <c r="TV122" s="231"/>
      <c r="TW122" s="231"/>
      <c r="TX122" s="231"/>
      <c r="TY122" s="231"/>
      <c r="TZ122" s="231"/>
      <c r="UA122" s="231"/>
      <c r="UB122" s="231"/>
      <c r="UC122" s="231"/>
      <c r="UD122" s="231"/>
      <c r="UE122" s="231"/>
      <c r="UF122" s="231"/>
      <c r="UG122" s="231"/>
      <c r="UH122" s="231"/>
      <c r="UI122" s="231"/>
      <c r="UJ122" s="231"/>
      <c r="UK122" s="231"/>
      <c r="UL122" s="231"/>
      <c r="UM122" s="231"/>
      <c r="UN122" s="231"/>
      <c r="UO122" s="231"/>
      <c r="UP122" s="231"/>
      <c r="UQ122" s="231"/>
      <c r="UR122" s="231"/>
      <c r="US122" s="231"/>
      <c r="UT122" s="231"/>
      <c r="UU122" s="231"/>
      <c r="UV122" s="231"/>
      <c r="UW122" s="231"/>
      <c r="UX122" s="231"/>
      <c r="UY122" s="231"/>
      <c r="UZ122" s="231"/>
      <c r="VA122" s="231"/>
      <c r="VB122" s="231"/>
      <c r="VC122" s="231"/>
      <c r="VD122" s="231"/>
      <c r="VE122" s="231"/>
      <c r="VF122" s="231"/>
      <c r="VG122" s="231"/>
      <c r="VH122" s="231"/>
      <c r="VI122" s="231"/>
      <c r="VJ122" s="231"/>
      <c r="VK122" s="231"/>
      <c r="VL122" s="231"/>
      <c r="VM122" s="231"/>
      <c r="VN122" s="231"/>
      <c r="VO122" s="231"/>
      <c r="VP122" s="231"/>
      <c r="VQ122" s="231"/>
      <c r="VR122" s="231"/>
      <c r="VS122" s="231"/>
      <c r="VT122" s="231"/>
      <c r="VU122" s="231"/>
      <c r="VV122" s="231"/>
      <c r="VW122" s="231"/>
      <c r="VX122" s="231"/>
      <c r="VY122" s="231"/>
      <c r="VZ122" s="231"/>
      <c r="WA122" s="231"/>
      <c r="WB122" s="231"/>
      <c r="WC122" s="231"/>
      <c r="WD122" s="231"/>
      <c r="WE122" s="231"/>
      <c r="WF122" s="231"/>
      <c r="WG122" s="231"/>
      <c r="WH122" s="231"/>
      <c r="WI122" s="231"/>
      <c r="WJ122" s="231"/>
      <c r="WK122" s="231"/>
      <c r="WL122" s="231"/>
      <c r="WM122" s="231"/>
      <c r="WN122" s="231"/>
      <c r="WO122" s="231"/>
      <c r="WP122" s="231"/>
      <c r="WQ122" s="231"/>
      <c r="WR122" s="231"/>
      <c r="WS122" s="231"/>
      <c r="WT122" s="231"/>
      <c r="WU122" s="231"/>
      <c r="WV122" s="231"/>
      <c r="WW122" s="231"/>
      <c r="WX122" s="231"/>
      <c r="WY122" s="231"/>
      <c r="WZ122" s="231"/>
      <c r="XA122" s="231"/>
      <c r="XB122" s="231"/>
      <c r="XC122" s="231"/>
      <c r="XD122" s="231"/>
      <c r="XE122" s="231"/>
      <c r="XF122" s="231"/>
      <c r="XG122" s="231"/>
      <c r="XH122" s="231"/>
      <c r="XI122" s="231"/>
      <c r="XJ122" s="231"/>
      <c r="XK122" s="231"/>
      <c r="XL122" s="231"/>
      <c r="XM122" s="231"/>
      <c r="XN122" s="231"/>
      <c r="XO122" s="231"/>
      <c r="XP122" s="231"/>
      <c r="XQ122" s="231"/>
      <c r="XR122" s="231"/>
      <c r="XS122" s="231"/>
      <c r="XT122" s="231"/>
      <c r="XU122" s="231"/>
      <c r="XV122" s="231"/>
      <c r="XW122" s="231"/>
      <c r="XX122" s="231"/>
      <c r="XY122" s="231"/>
      <c r="XZ122" s="231"/>
      <c r="YA122" s="231"/>
      <c r="YB122" s="231"/>
      <c r="YC122" s="231"/>
      <c r="YD122" s="231"/>
      <c r="YE122" s="231"/>
      <c r="YF122" s="231"/>
      <c r="YG122" s="231"/>
      <c r="YH122" s="231"/>
      <c r="YI122" s="231"/>
      <c r="YJ122" s="231"/>
      <c r="YK122" s="231"/>
      <c r="YL122" s="231"/>
      <c r="YM122" s="231"/>
      <c r="YN122" s="231"/>
      <c r="YO122" s="231"/>
      <c r="YP122" s="231"/>
      <c r="YQ122" s="231"/>
      <c r="YR122" s="231"/>
      <c r="YS122" s="231"/>
      <c r="YT122" s="231"/>
      <c r="YU122" s="231"/>
      <c r="YV122" s="231"/>
      <c r="YW122" s="231"/>
      <c r="YX122" s="231"/>
      <c r="YY122" s="231"/>
      <c r="YZ122" s="231"/>
      <c r="ZA122" s="231"/>
      <c r="ZB122" s="231"/>
      <c r="ZC122" s="231"/>
      <c r="ZD122" s="231"/>
      <c r="ZE122" s="231"/>
      <c r="ZF122" s="231"/>
      <c r="ZG122" s="231"/>
      <c r="ZH122" s="231"/>
      <c r="ZI122" s="231"/>
      <c r="ZJ122" s="231"/>
      <c r="ZK122" s="231"/>
      <c r="ZL122" s="231"/>
      <c r="ZM122" s="231"/>
      <c r="ZN122" s="231"/>
      <c r="ZO122" s="231"/>
      <c r="ZP122" s="231"/>
      <c r="ZQ122" s="231"/>
      <c r="ZR122" s="231"/>
      <c r="ZS122" s="231"/>
      <c r="ZT122" s="231"/>
      <c r="ZU122" s="231"/>
      <c r="ZV122" s="231"/>
      <c r="ZW122" s="231"/>
      <c r="ZX122" s="231"/>
      <c r="ZY122" s="231"/>
      <c r="ZZ122" s="231"/>
      <c r="AAA122" s="231"/>
      <c r="AAB122" s="231"/>
      <c r="AAC122" s="231"/>
      <c r="AAD122" s="231"/>
      <c r="AAE122" s="231"/>
      <c r="AAF122" s="231"/>
      <c r="AAG122" s="231"/>
      <c r="AAH122" s="231"/>
      <c r="AAI122" s="231"/>
      <c r="AAJ122" s="231"/>
      <c r="AAK122" s="231"/>
      <c r="AAL122" s="231"/>
      <c r="AAM122" s="231"/>
      <c r="AAN122" s="231"/>
      <c r="AAO122" s="231"/>
      <c r="AAP122" s="231"/>
      <c r="AAQ122" s="231"/>
      <c r="AAR122" s="231"/>
      <c r="AAS122" s="231"/>
      <c r="AAT122" s="231"/>
      <c r="AAU122" s="231"/>
      <c r="AAV122" s="231"/>
      <c r="AAW122" s="231"/>
      <c r="AAX122" s="231"/>
      <c r="AAY122" s="231"/>
      <c r="AAZ122" s="231"/>
      <c r="ABA122" s="231"/>
      <c r="ABB122" s="231"/>
      <c r="ABC122" s="231"/>
      <c r="ABD122" s="231"/>
      <c r="ABE122" s="231"/>
      <c r="ABF122" s="231"/>
      <c r="ABG122" s="231"/>
      <c r="ABH122" s="231"/>
      <c r="ABI122" s="231"/>
      <c r="ABJ122" s="231"/>
      <c r="ABK122" s="231"/>
      <c r="ABL122" s="231"/>
      <c r="ABM122" s="231"/>
      <c r="ABN122" s="231"/>
      <c r="ABO122" s="231"/>
      <c r="ABP122" s="231"/>
      <c r="ABQ122" s="231"/>
      <c r="ABR122" s="231"/>
      <c r="ABS122" s="231"/>
      <c r="ABT122" s="231"/>
      <c r="ABU122" s="231"/>
      <c r="ABV122" s="231"/>
      <c r="ABW122" s="231"/>
      <c r="ABX122" s="231"/>
      <c r="ABY122" s="231"/>
      <c r="ABZ122" s="231"/>
      <c r="ACA122" s="231"/>
      <c r="ACB122" s="231"/>
      <c r="ACC122" s="231"/>
      <c r="ACD122" s="231"/>
      <c r="ACE122" s="231"/>
      <c r="ACF122" s="231"/>
      <c r="ACG122" s="231"/>
      <c r="ACH122" s="231"/>
      <c r="ACI122" s="231"/>
      <c r="ACJ122" s="231"/>
      <c r="ACK122" s="231"/>
      <c r="ACL122" s="231"/>
      <c r="ACM122" s="231"/>
      <c r="ACN122" s="231"/>
      <c r="ACO122" s="231"/>
      <c r="ACP122" s="231"/>
      <c r="ACQ122" s="231"/>
      <c r="ACR122" s="231"/>
      <c r="ACS122" s="231"/>
      <c r="ACT122" s="231"/>
      <c r="ACU122" s="231"/>
      <c r="ACV122" s="231"/>
      <c r="ACW122" s="231"/>
      <c r="ACX122" s="231"/>
      <c r="ACY122" s="231"/>
      <c r="ACZ122" s="231"/>
      <c r="ADA122" s="231"/>
      <c r="ADB122" s="231"/>
      <c r="ADC122" s="231"/>
      <c r="ADD122" s="231"/>
      <c r="ADE122" s="231"/>
      <c r="ADF122" s="231"/>
      <c r="ADG122" s="231"/>
      <c r="ADH122" s="231"/>
      <c r="ADI122" s="231"/>
      <c r="ADJ122" s="231"/>
      <c r="ADK122" s="231"/>
      <c r="ADL122" s="231"/>
      <c r="ADM122" s="231"/>
      <c r="ADN122" s="231"/>
      <c r="ADO122" s="231"/>
      <c r="ADP122" s="231"/>
      <c r="ADQ122" s="231"/>
      <c r="ADR122" s="231"/>
      <c r="ADS122" s="231"/>
      <c r="ADT122" s="231"/>
      <c r="ADU122" s="231"/>
      <c r="ADV122" s="231"/>
      <c r="ADW122" s="231"/>
      <c r="ADX122" s="231"/>
      <c r="ADY122" s="231"/>
      <c r="ADZ122" s="231"/>
      <c r="AEA122" s="231"/>
      <c r="AEB122" s="231"/>
      <c r="AEC122" s="231"/>
      <c r="AED122" s="231"/>
      <c r="AEE122" s="231"/>
      <c r="AEF122" s="231"/>
      <c r="AEG122" s="231"/>
      <c r="AEH122" s="231"/>
      <c r="AEI122" s="231"/>
      <c r="AEJ122" s="231"/>
      <c r="AEK122" s="231"/>
      <c r="AEL122" s="231"/>
      <c r="AEM122" s="231"/>
      <c r="AEN122" s="231"/>
      <c r="AEO122" s="231"/>
      <c r="AEP122" s="231"/>
      <c r="AEQ122" s="231"/>
      <c r="AER122" s="231"/>
      <c r="AES122" s="231"/>
      <c r="AET122" s="231"/>
      <c r="AEU122" s="231"/>
      <c r="AEV122" s="231"/>
      <c r="AEW122" s="231"/>
      <c r="AEX122" s="231"/>
      <c r="AEY122" s="231"/>
      <c r="AEZ122" s="231"/>
      <c r="AFA122" s="231"/>
      <c r="AFB122" s="231"/>
      <c r="AFC122" s="231"/>
      <c r="AFD122" s="231"/>
      <c r="AFE122" s="231"/>
      <c r="AFF122" s="231"/>
      <c r="AFG122" s="231"/>
      <c r="AFH122" s="231"/>
      <c r="AFI122" s="231"/>
      <c r="AFJ122" s="231"/>
      <c r="AFK122" s="231"/>
      <c r="AFL122" s="231"/>
      <c r="AFM122" s="231"/>
      <c r="AFN122" s="231"/>
      <c r="AFO122" s="231"/>
      <c r="AFP122" s="231"/>
      <c r="AFQ122" s="231"/>
      <c r="AFR122" s="231"/>
      <c r="AFS122" s="231"/>
      <c r="AFT122" s="231"/>
      <c r="AFU122" s="231"/>
      <c r="AFV122" s="231"/>
      <c r="AFW122" s="231"/>
      <c r="AFX122" s="231"/>
      <c r="AFY122" s="231"/>
      <c r="AFZ122" s="231"/>
      <c r="AGA122" s="231"/>
      <c r="AGB122" s="231"/>
      <c r="AGC122" s="231"/>
      <c r="AGD122" s="231"/>
      <c r="AGE122" s="231"/>
      <c r="AGF122" s="231"/>
      <c r="AGG122" s="231"/>
      <c r="AGH122" s="231"/>
      <c r="AGI122" s="231"/>
      <c r="AGJ122" s="231"/>
      <c r="AGK122" s="231"/>
      <c r="AGL122" s="231"/>
      <c r="AGM122" s="231"/>
      <c r="AGN122" s="231"/>
      <c r="AGO122" s="231"/>
      <c r="AGP122" s="231"/>
      <c r="AGQ122" s="231"/>
      <c r="AGR122" s="231"/>
      <c r="AGS122" s="231"/>
      <c r="AGT122" s="231"/>
      <c r="AGU122" s="231"/>
      <c r="AGV122" s="231"/>
      <c r="AGW122" s="231"/>
      <c r="AGX122" s="231"/>
      <c r="AGY122" s="231"/>
      <c r="AGZ122" s="231"/>
      <c r="AHA122" s="231"/>
      <c r="AHB122" s="231"/>
      <c r="AHC122" s="231"/>
      <c r="AHD122" s="231"/>
      <c r="AHE122" s="231"/>
      <c r="AHF122" s="231"/>
      <c r="AHG122" s="231"/>
      <c r="AHH122" s="231"/>
      <c r="AHI122" s="231"/>
      <c r="AHJ122" s="231"/>
      <c r="AHK122" s="231"/>
      <c r="AHL122" s="231"/>
      <c r="AHM122" s="231"/>
      <c r="AHN122" s="231"/>
      <c r="AHO122" s="231"/>
      <c r="AHP122" s="231"/>
      <c r="AHQ122" s="231"/>
      <c r="AHR122" s="231"/>
      <c r="AHS122" s="231"/>
      <c r="AHT122" s="231"/>
      <c r="AHU122" s="231"/>
      <c r="AHV122" s="231"/>
      <c r="AHW122" s="231"/>
      <c r="AHX122" s="231"/>
      <c r="AHY122" s="231"/>
      <c r="AHZ122" s="231"/>
      <c r="AIA122" s="231"/>
      <c r="AIB122" s="231"/>
      <c r="AIC122" s="231"/>
      <c r="AID122" s="231"/>
      <c r="AIE122" s="231"/>
      <c r="AIF122" s="231"/>
      <c r="AIG122" s="231"/>
      <c r="AIH122" s="231"/>
      <c r="AII122" s="231"/>
      <c r="AIJ122" s="231"/>
      <c r="AIK122" s="231"/>
      <c r="AIL122" s="231"/>
      <c r="AIM122" s="231"/>
      <c r="AIN122" s="231"/>
      <c r="AIO122" s="231"/>
      <c r="AIP122" s="231"/>
      <c r="AIQ122" s="231"/>
      <c r="AIR122" s="231"/>
      <c r="AIS122" s="231"/>
      <c r="AIT122" s="231"/>
      <c r="AIU122" s="231"/>
      <c r="AIV122" s="231"/>
      <c r="AIW122" s="231"/>
      <c r="AIX122" s="231"/>
      <c r="AIY122" s="231"/>
      <c r="AIZ122" s="231"/>
      <c r="AJA122" s="231"/>
      <c r="AJB122" s="231"/>
      <c r="AJC122" s="231"/>
      <c r="AJD122" s="231"/>
      <c r="AJE122" s="231"/>
      <c r="AJF122" s="231"/>
      <c r="AJG122" s="231"/>
      <c r="AJH122" s="231"/>
      <c r="AJI122" s="231"/>
      <c r="AJJ122" s="231"/>
      <c r="AJK122" s="231"/>
      <c r="AJL122" s="231"/>
      <c r="AJM122" s="231"/>
      <c r="AJN122" s="231"/>
      <c r="AJO122" s="231"/>
      <c r="AJP122" s="231"/>
      <c r="AJQ122" s="231"/>
      <c r="AJR122" s="231"/>
      <c r="AJS122" s="231"/>
      <c r="AJT122" s="231"/>
      <c r="AJU122" s="231"/>
      <c r="AJV122" s="231"/>
      <c r="AJW122" s="231"/>
      <c r="AJX122" s="231"/>
      <c r="AJY122" s="231"/>
      <c r="AJZ122" s="231"/>
      <c r="AKA122" s="231"/>
      <c r="AKB122" s="231"/>
      <c r="AKC122" s="231"/>
      <c r="AKD122" s="231"/>
      <c r="AKE122" s="231"/>
      <c r="AKF122" s="231"/>
      <c r="AKG122" s="231"/>
      <c r="AKH122" s="231"/>
      <c r="AKI122" s="231"/>
      <c r="AKJ122" s="231"/>
      <c r="AKK122" s="231"/>
      <c r="AKL122" s="231"/>
      <c r="AKM122" s="231"/>
      <c r="AKN122" s="231"/>
      <c r="AKO122" s="231"/>
      <c r="AKP122" s="231"/>
      <c r="AKQ122" s="231"/>
      <c r="AKR122" s="231"/>
      <c r="AKS122" s="231"/>
      <c r="AKT122" s="231"/>
      <c r="AKU122" s="231"/>
      <c r="AKV122" s="231"/>
      <c r="AKW122" s="231"/>
      <c r="AKX122" s="231"/>
      <c r="AKY122" s="231"/>
      <c r="AKZ122" s="231"/>
      <c r="ALA122" s="231"/>
      <c r="ALB122" s="231"/>
      <c r="ALC122" s="231"/>
      <c r="ALD122" s="231"/>
      <c r="ALE122" s="231"/>
      <c r="ALF122" s="231"/>
      <c r="ALG122" s="231"/>
      <c r="ALH122" s="231"/>
      <c r="ALI122" s="231"/>
      <c r="ALJ122" s="231"/>
      <c r="ALK122" s="231"/>
      <c r="ALL122" s="231"/>
      <c r="ALM122" s="231"/>
      <c r="ALN122" s="231"/>
      <c r="ALO122" s="231"/>
      <c r="ALP122" s="231"/>
      <c r="ALQ122" s="231"/>
      <c r="ALR122" s="231"/>
      <c r="ALS122" s="231"/>
      <c r="ALT122" s="231"/>
      <c r="ALU122" s="231"/>
      <c r="ALV122" s="231"/>
      <c r="ALW122" s="231"/>
      <c r="ALX122" s="231"/>
      <c r="ALY122" s="231"/>
      <c r="ALZ122" s="231"/>
      <c r="AMA122" s="231"/>
      <c r="AMB122" s="231"/>
      <c r="AMC122" s="231"/>
      <c r="AMD122" s="231"/>
      <c r="AME122" s="231"/>
      <c r="AMF122" s="231"/>
      <c r="AMG122" s="231"/>
      <c r="AMH122" s="231"/>
    </row>
    <row r="123" spans="1:1022" s="230" customFormat="1" x14ac:dyDescent="0.25">
      <c r="A123" s="256"/>
      <c r="B123" s="257"/>
      <c r="C123" s="257"/>
      <c r="D123" s="231"/>
      <c r="E123" s="258"/>
      <c r="F123" s="259"/>
      <c r="G123" s="231"/>
      <c r="H123" s="231"/>
      <c r="I123" s="231"/>
      <c r="J123" s="259"/>
      <c r="K123" s="259"/>
      <c r="L123" s="231"/>
      <c r="M123" s="231"/>
      <c r="N123" s="259"/>
      <c r="O123" s="231"/>
      <c r="P123" s="231"/>
      <c r="Q123" s="231"/>
      <c r="R123" s="231"/>
      <c r="S123" s="260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319"/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319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231"/>
      <c r="BQ123" s="231"/>
      <c r="BR123" s="231"/>
      <c r="BS123" s="231"/>
      <c r="BT123" s="231"/>
      <c r="BU123" s="231"/>
      <c r="BV123" s="231"/>
      <c r="BW123" s="231"/>
      <c r="BX123" s="231"/>
      <c r="BY123" s="231"/>
      <c r="BZ123" s="231"/>
      <c r="CA123" s="231"/>
      <c r="CB123" s="231"/>
      <c r="CC123" s="231"/>
      <c r="CD123" s="231"/>
      <c r="CE123" s="231"/>
      <c r="CF123" s="231"/>
      <c r="CG123" s="231"/>
      <c r="CH123" s="231"/>
      <c r="CI123" s="231"/>
      <c r="CJ123" s="231"/>
      <c r="CK123" s="231"/>
      <c r="CL123" s="231"/>
      <c r="CM123" s="231"/>
      <c r="CN123" s="231"/>
      <c r="CO123" s="231"/>
      <c r="CP123" s="231"/>
      <c r="CQ123" s="231"/>
      <c r="CR123" s="231"/>
      <c r="CS123" s="231"/>
      <c r="CT123" s="231"/>
      <c r="CU123" s="231"/>
      <c r="CV123" s="231"/>
      <c r="CW123" s="231"/>
      <c r="CX123" s="231"/>
      <c r="CY123" s="231"/>
      <c r="CZ123" s="231"/>
      <c r="DA123" s="231"/>
      <c r="DB123" s="231"/>
      <c r="DC123" s="231"/>
      <c r="DD123" s="231"/>
      <c r="DE123" s="231"/>
      <c r="DF123" s="231"/>
      <c r="DG123" s="231"/>
      <c r="DH123" s="231"/>
      <c r="DI123" s="231"/>
      <c r="DJ123" s="231"/>
      <c r="DK123" s="231"/>
      <c r="DL123" s="231"/>
      <c r="DM123" s="231"/>
      <c r="DN123" s="231"/>
      <c r="DO123" s="231"/>
      <c r="DP123" s="231"/>
      <c r="DQ123" s="231"/>
      <c r="DR123" s="231"/>
      <c r="DS123" s="231"/>
      <c r="DT123" s="231"/>
      <c r="DU123" s="231"/>
      <c r="DV123" s="231"/>
      <c r="DW123" s="231"/>
      <c r="DX123" s="231"/>
      <c r="DY123" s="231"/>
      <c r="DZ123" s="231"/>
      <c r="EA123" s="231"/>
      <c r="EB123" s="231"/>
      <c r="EC123" s="231"/>
      <c r="ED123" s="231"/>
      <c r="EE123" s="231"/>
      <c r="EF123" s="231"/>
      <c r="EG123" s="231"/>
      <c r="EH123" s="231"/>
      <c r="EI123" s="231"/>
      <c r="EJ123" s="231"/>
      <c r="EK123" s="231"/>
      <c r="EL123" s="231"/>
      <c r="EM123" s="231"/>
      <c r="EN123" s="231"/>
      <c r="EO123" s="231"/>
      <c r="EP123" s="231"/>
      <c r="EQ123" s="231"/>
      <c r="ER123" s="231"/>
      <c r="ES123" s="231"/>
      <c r="ET123" s="231"/>
      <c r="EU123" s="231"/>
      <c r="EV123" s="231"/>
      <c r="EW123" s="231"/>
      <c r="EX123" s="231"/>
      <c r="EY123" s="231"/>
      <c r="EZ123" s="231"/>
      <c r="FA123" s="231"/>
      <c r="FB123" s="231"/>
      <c r="FC123" s="231"/>
      <c r="FD123" s="231"/>
      <c r="FE123" s="231"/>
      <c r="FF123" s="231"/>
      <c r="FG123" s="231"/>
      <c r="FH123" s="231"/>
      <c r="FI123" s="231"/>
      <c r="FJ123" s="231"/>
      <c r="FK123" s="231"/>
      <c r="FL123" s="231"/>
      <c r="FM123" s="231"/>
      <c r="FN123" s="231"/>
      <c r="FO123" s="231"/>
      <c r="FP123" s="231"/>
      <c r="FQ123" s="231"/>
      <c r="FR123" s="231"/>
      <c r="FS123" s="231"/>
      <c r="FT123" s="231"/>
      <c r="FU123" s="231"/>
      <c r="FV123" s="231"/>
      <c r="FW123" s="231"/>
      <c r="FX123" s="231"/>
      <c r="FY123" s="231"/>
      <c r="FZ123" s="231"/>
      <c r="GA123" s="231"/>
      <c r="GB123" s="231"/>
      <c r="GC123" s="231"/>
      <c r="GD123" s="231"/>
      <c r="GE123" s="231"/>
      <c r="GF123" s="231"/>
      <c r="GG123" s="231"/>
      <c r="GH123" s="231"/>
      <c r="GI123" s="231"/>
      <c r="GJ123" s="231"/>
      <c r="GK123" s="231"/>
      <c r="GL123" s="231"/>
      <c r="GM123" s="231"/>
      <c r="GN123" s="231"/>
      <c r="GO123" s="231"/>
      <c r="GP123" s="231"/>
      <c r="GQ123" s="231"/>
      <c r="GR123" s="231"/>
      <c r="GS123" s="231"/>
      <c r="GT123" s="231"/>
      <c r="GU123" s="231"/>
      <c r="GV123" s="231"/>
      <c r="GW123" s="231"/>
      <c r="GX123" s="231"/>
      <c r="GY123" s="231"/>
      <c r="GZ123" s="231"/>
      <c r="HA123" s="231"/>
      <c r="HB123" s="231"/>
      <c r="HC123" s="231"/>
      <c r="HD123" s="231"/>
      <c r="HE123" s="231"/>
      <c r="HF123" s="231"/>
      <c r="HG123" s="231"/>
      <c r="HH123" s="231"/>
      <c r="HI123" s="231"/>
      <c r="HJ123" s="231"/>
      <c r="HK123" s="231"/>
      <c r="HL123" s="231"/>
      <c r="HM123" s="231"/>
      <c r="HN123" s="231"/>
      <c r="HO123" s="231"/>
      <c r="HP123" s="231"/>
      <c r="HQ123" s="231"/>
      <c r="HR123" s="231"/>
      <c r="HS123" s="231"/>
      <c r="HT123" s="231"/>
      <c r="HU123" s="231"/>
      <c r="HV123" s="231"/>
      <c r="HW123" s="231"/>
      <c r="HX123" s="231"/>
      <c r="HY123" s="231"/>
      <c r="HZ123" s="231"/>
      <c r="IA123" s="231"/>
      <c r="IB123" s="231"/>
      <c r="IC123" s="231"/>
      <c r="ID123" s="231"/>
      <c r="IE123" s="231"/>
      <c r="IF123" s="231"/>
      <c r="IG123" s="231"/>
      <c r="IH123" s="231"/>
      <c r="II123" s="231"/>
      <c r="IJ123" s="231"/>
      <c r="IK123" s="231"/>
      <c r="IL123" s="231"/>
      <c r="IM123" s="231"/>
      <c r="IN123" s="231"/>
      <c r="IO123" s="231"/>
      <c r="IP123" s="231"/>
      <c r="IQ123" s="231"/>
      <c r="IR123" s="231"/>
      <c r="IS123" s="231"/>
      <c r="IT123" s="231"/>
      <c r="IU123" s="231"/>
      <c r="IV123" s="231"/>
      <c r="IW123" s="231"/>
      <c r="IX123" s="231"/>
      <c r="IY123" s="231"/>
      <c r="IZ123" s="231"/>
      <c r="JA123" s="231"/>
      <c r="JB123" s="231"/>
      <c r="JC123" s="231"/>
      <c r="JD123" s="231"/>
      <c r="JE123" s="231"/>
      <c r="JF123" s="231"/>
      <c r="JG123" s="231"/>
      <c r="JH123" s="231"/>
      <c r="JI123" s="231"/>
      <c r="JJ123" s="231"/>
      <c r="JK123" s="231"/>
      <c r="JL123" s="231"/>
      <c r="JM123" s="231"/>
      <c r="JN123" s="231"/>
      <c r="JO123" s="231"/>
      <c r="JP123" s="231"/>
      <c r="JQ123" s="231"/>
      <c r="JR123" s="231"/>
      <c r="JS123" s="231"/>
      <c r="JT123" s="231"/>
      <c r="JU123" s="231"/>
      <c r="JV123" s="231"/>
      <c r="JW123" s="231"/>
      <c r="JX123" s="231"/>
      <c r="JY123" s="231"/>
      <c r="JZ123" s="231"/>
      <c r="KA123" s="231"/>
      <c r="KB123" s="231"/>
      <c r="KC123" s="231"/>
      <c r="KD123" s="231"/>
      <c r="KE123" s="231"/>
      <c r="KF123" s="231"/>
      <c r="KG123" s="231"/>
      <c r="KH123" s="231"/>
      <c r="KI123" s="231"/>
      <c r="KJ123" s="231"/>
      <c r="KK123" s="231"/>
      <c r="KL123" s="231"/>
      <c r="KM123" s="231"/>
      <c r="KN123" s="231"/>
      <c r="KO123" s="231"/>
      <c r="KP123" s="231"/>
      <c r="KQ123" s="231"/>
      <c r="KR123" s="231"/>
      <c r="KS123" s="231"/>
      <c r="KT123" s="231"/>
      <c r="KU123" s="231"/>
      <c r="KV123" s="231"/>
      <c r="KW123" s="231"/>
      <c r="KX123" s="231"/>
      <c r="KY123" s="231"/>
      <c r="KZ123" s="231"/>
      <c r="LA123" s="231"/>
      <c r="LB123" s="231"/>
      <c r="LC123" s="231"/>
      <c r="LD123" s="231"/>
      <c r="LE123" s="231"/>
      <c r="LF123" s="231"/>
      <c r="LG123" s="231"/>
      <c r="LH123" s="231"/>
      <c r="LI123" s="231"/>
      <c r="LJ123" s="231"/>
      <c r="LK123" s="231"/>
      <c r="LL123" s="231"/>
      <c r="LM123" s="231"/>
      <c r="LN123" s="231"/>
      <c r="LO123" s="231"/>
      <c r="LP123" s="231"/>
      <c r="LQ123" s="231"/>
      <c r="LR123" s="231"/>
      <c r="LS123" s="231"/>
      <c r="LT123" s="231"/>
      <c r="LU123" s="231"/>
      <c r="LV123" s="231"/>
      <c r="LW123" s="231"/>
      <c r="LX123" s="231"/>
      <c r="LY123" s="231"/>
      <c r="LZ123" s="231"/>
      <c r="MA123" s="231"/>
      <c r="MB123" s="231"/>
      <c r="MC123" s="231"/>
      <c r="MD123" s="231"/>
      <c r="ME123" s="231"/>
      <c r="MF123" s="231"/>
      <c r="MG123" s="231"/>
      <c r="MH123" s="231"/>
      <c r="MI123" s="231"/>
      <c r="MJ123" s="231"/>
      <c r="MK123" s="231"/>
      <c r="ML123" s="231"/>
      <c r="MM123" s="231"/>
      <c r="MN123" s="231"/>
      <c r="MO123" s="231"/>
      <c r="MP123" s="231"/>
      <c r="MQ123" s="231"/>
      <c r="MR123" s="231"/>
      <c r="MS123" s="231"/>
      <c r="MT123" s="231"/>
      <c r="MU123" s="231"/>
      <c r="MV123" s="231"/>
      <c r="MW123" s="231"/>
      <c r="MX123" s="231"/>
      <c r="MY123" s="231"/>
      <c r="MZ123" s="231"/>
      <c r="NA123" s="231"/>
      <c r="NB123" s="231"/>
      <c r="NC123" s="231"/>
      <c r="ND123" s="231"/>
      <c r="NE123" s="231"/>
      <c r="NF123" s="231"/>
      <c r="NG123" s="231"/>
      <c r="NH123" s="231"/>
      <c r="NI123" s="231"/>
      <c r="NJ123" s="231"/>
      <c r="NK123" s="231"/>
      <c r="NL123" s="231"/>
      <c r="NM123" s="231"/>
      <c r="NN123" s="231"/>
      <c r="NO123" s="231"/>
      <c r="NP123" s="231"/>
      <c r="NQ123" s="231"/>
      <c r="NR123" s="231"/>
      <c r="NS123" s="231"/>
      <c r="NT123" s="231"/>
      <c r="NU123" s="231"/>
      <c r="NV123" s="231"/>
      <c r="NW123" s="231"/>
      <c r="NX123" s="231"/>
      <c r="NY123" s="231"/>
      <c r="NZ123" s="231"/>
      <c r="OA123" s="231"/>
      <c r="OB123" s="231"/>
      <c r="OC123" s="231"/>
      <c r="OD123" s="231"/>
      <c r="OE123" s="231"/>
      <c r="OF123" s="231"/>
      <c r="OG123" s="231"/>
      <c r="OH123" s="231"/>
      <c r="OI123" s="231"/>
      <c r="OJ123" s="231"/>
      <c r="OK123" s="231"/>
      <c r="OL123" s="231"/>
      <c r="OM123" s="231"/>
      <c r="ON123" s="231"/>
      <c r="OO123" s="231"/>
      <c r="OP123" s="231"/>
      <c r="OQ123" s="231"/>
      <c r="OR123" s="231"/>
      <c r="OS123" s="231"/>
      <c r="OT123" s="231"/>
      <c r="OU123" s="231"/>
      <c r="OV123" s="231"/>
      <c r="OW123" s="231"/>
      <c r="OX123" s="231"/>
      <c r="OY123" s="231"/>
      <c r="OZ123" s="231"/>
      <c r="PA123" s="231"/>
      <c r="PB123" s="231"/>
      <c r="PC123" s="231"/>
      <c r="PD123" s="231"/>
      <c r="PE123" s="231"/>
      <c r="PF123" s="231"/>
      <c r="PG123" s="231"/>
      <c r="PH123" s="231"/>
      <c r="PI123" s="231"/>
      <c r="PJ123" s="231"/>
      <c r="PK123" s="231"/>
      <c r="PL123" s="231"/>
      <c r="PM123" s="231"/>
      <c r="PN123" s="231"/>
      <c r="PO123" s="231"/>
      <c r="PP123" s="231"/>
      <c r="PQ123" s="231"/>
      <c r="PR123" s="231"/>
      <c r="PS123" s="231"/>
      <c r="PT123" s="231"/>
      <c r="PU123" s="231"/>
      <c r="PV123" s="231"/>
      <c r="PW123" s="231"/>
      <c r="PX123" s="231"/>
      <c r="PY123" s="231"/>
      <c r="PZ123" s="231"/>
      <c r="QA123" s="231"/>
      <c r="QB123" s="231"/>
      <c r="QC123" s="231"/>
      <c r="QD123" s="231"/>
      <c r="QE123" s="231"/>
      <c r="QF123" s="231"/>
      <c r="QG123" s="231"/>
      <c r="QH123" s="231"/>
      <c r="QI123" s="231"/>
      <c r="QJ123" s="231"/>
      <c r="QK123" s="231"/>
      <c r="QL123" s="231"/>
      <c r="QM123" s="231"/>
      <c r="QN123" s="231"/>
      <c r="QO123" s="231"/>
      <c r="QP123" s="231"/>
      <c r="QQ123" s="231"/>
      <c r="QR123" s="231"/>
      <c r="QS123" s="231"/>
      <c r="QT123" s="231"/>
      <c r="QU123" s="231"/>
      <c r="QV123" s="231"/>
      <c r="QW123" s="231"/>
      <c r="QX123" s="231"/>
      <c r="QY123" s="231"/>
      <c r="QZ123" s="231"/>
      <c r="RA123" s="231"/>
      <c r="RB123" s="231"/>
      <c r="RC123" s="231"/>
      <c r="RD123" s="231"/>
      <c r="RE123" s="231"/>
      <c r="RF123" s="231"/>
      <c r="RG123" s="231"/>
      <c r="RH123" s="231"/>
      <c r="RI123" s="231"/>
      <c r="RJ123" s="231"/>
      <c r="RK123" s="231"/>
      <c r="RL123" s="231"/>
      <c r="RM123" s="231"/>
      <c r="RN123" s="231"/>
      <c r="RO123" s="231"/>
      <c r="RP123" s="231"/>
      <c r="RQ123" s="231"/>
      <c r="RR123" s="231"/>
      <c r="RS123" s="231"/>
      <c r="RT123" s="231"/>
      <c r="RU123" s="231"/>
      <c r="RV123" s="231"/>
      <c r="RW123" s="231"/>
      <c r="RX123" s="231"/>
      <c r="RY123" s="231"/>
      <c r="RZ123" s="231"/>
      <c r="SA123" s="231"/>
      <c r="SB123" s="231"/>
      <c r="SC123" s="231"/>
      <c r="SD123" s="231"/>
      <c r="SE123" s="231"/>
      <c r="SF123" s="231"/>
      <c r="SG123" s="231"/>
      <c r="SH123" s="231"/>
      <c r="SI123" s="231"/>
      <c r="SJ123" s="231"/>
      <c r="SK123" s="231"/>
      <c r="SL123" s="231"/>
      <c r="SM123" s="231"/>
      <c r="SN123" s="231"/>
      <c r="SO123" s="231"/>
      <c r="SP123" s="231"/>
      <c r="SQ123" s="231"/>
      <c r="SR123" s="231"/>
      <c r="SS123" s="231"/>
      <c r="ST123" s="231"/>
      <c r="SU123" s="231"/>
      <c r="SV123" s="231"/>
      <c r="SW123" s="231"/>
      <c r="SX123" s="231"/>
      <c r="SY123" s="231"/>
      <c r="SZ123" s="231"/>
      <c r="TA123" s="231"/>
      <c r="TB123" s="231"/>
      <c r="TC123" s="231"/>
      <c r="TD123" s="231"/>
      <c r="TE123" s="231"/>
      <c r="TF123" s="231"/>
      <c r="TG123" s="231"/>
      <c r="TH123" s="231"/>
      <c r="TI123" s="231"/>
      <c r="TJ123" s="231"/>
      <c r="TK123" s="231"/>
      <c r="TL123" s="231"/>
      <c r="TM123" s="231"/>
      <c r="TN123" s="231"/>
      <c r="TO123" s="231"/>
      <c r="TP123" s="231"/>
      <c r="TQ123" s="231"/>
      <c r="TR123" s="231"/>
      <c r="TS123" s="231"/>
      <c r="TT123" s="231"/>
      <c r="TU123" s="231"/>
      <c r="TV123" s="231"/>
      <c r="TW123" s="231"/>
      <c r="TX123" s="231"/>
      <c r="TY123" s="231"/>
      <c r="TZ123" s="231"/>
      <c r="UA123" s="231"/>
      <c r="UB123" s="231"/>
      <c r="UC123" s="231"/>
      <c r="UD123" s="231"/>
      <c r="UE123" s="231"/>
      <c r="UF123" s="231"/>
      <c r="UG123" s="231"/>
      <c r="UH123" s="231"/>
      <c r="UI123" s="231"/>
      <c r="UJ123" s="231"/>
      <c r="UK123" s="231"/>
      <c r="UL123" s="231"/>
      <c r="UM123" s="231"/>
      <c r="UN123" s="231"/>
      <c r="UO123" s="231"/>
      <c r="UP123" s="231"/>
      <c r="UQ123" s="231"/>
      <c r="UR123" s="231"/>
      <c r="US123" s="231"/>
      <c r="UT123" s="231"/>
      <c r="UU123" s="231"/>
      <c r="UV123" s="231"/>
      <c r="UW123" s="231"/>
      <c r="UX123" s="231"/>
      <c r="UY123" s="231"/>
      <c r="UZ123" s="231"/>
      <c r="VA123" s="231"/>
      <c r="VB123" s="231"/>
      <c r="VC123" s="231"/>
      <c r="VD123" s="231"/>
      <c r="VE123" s="231"/>
      <c r="VF123" s="231"/>
      <c r="VG123" s="231"/>
      <c r="VH123" s="231"/>
      <c r="VI123" s="231"/>
      <c r="VJ123" s="231"/>
      <c r="VK123" s="231"/>
      <c r="VL123" s="231"/>
      <c r="VM123" s="231"/>
      <c r="VN123" s="231"/>
      <c r="VO123" s="231"/>
      <c r="VP123" s="231"/>
      <c r="VQ123" s="231"/>
      <c r="VR123" s="231"/>
      <c r="VS123" s="231"/>
      <c r="VT123" s="231"/>
      <c r="VU123" s="231"/>
      <c r="VV123" s="231"/>
      <c r="VW123" s="231"/>
      <c r="VX123" s="231"/>
      <c r="VY123" s="231"/>
      <c r="VZ123" s="231"/>
      <c r="WA123" s="231"/>
      <c r="WB123" s="231"/>
      <c r="WC123" s="231"/>
      <c r="WD123" s="231"/>
      <c r="WE123" s="231"/>
      <c r="WF123" s="231"/>
      <c r="WG123" s="231"/>
      <c r="WH123" s="231"/>
      <c r="WI123" s="231"/>
      <c r="WJ123" s="231"/>
      <c r="WK123" s="231"/>
      <c r="WL123" s="231"/>
      <c r="WM123" s="231"/>
      <c r="WN123" s="231"/>
      <c r="WO123" s="231"/>
      <c r="WP123" s="231"/>
      <c r="WQ123" s="231"/>
      <c r="WR123" s="231"/>
      <c r="WS123" s="231"/>
      <c r="WT123" s="231"/>
      <c r="WU123" s="231"/>
      <c r="WV123" s="231"/>
      <c r="WW123" s="231"/>
      <c r="WX123" s="231"/>
      <c r="WY123" s="231"/>
      <c r="WZ123" s="231"/>
      <c r="XA123" s="231"/>
      <c r="XB123" s="231"/>
      <c r="XC123" s="231"/>
      <c r="XD123" s="231"/>
      <c r="XE123" s="231"/>
      <c r="XF123" s="231"/>
      <c r="XG123" s="231"/>
      <c r="XH123" s="231"/>
      <c r="XI123" s="231"/>
      <c r="XJ123" s="231"/>
      <c r="XK123" s="231"/>
      <c r="XL123" s="231"/>
      <c r="XM123" s="231"/>
      <c r="XN123" s="231"/>
      <c r="XO123" s="231"/>
      <c r="XP123" s="231"/>
      <c r="XQ123" s="231"/>
      <c r="XR123" s="231"/>
      <c r="XS123" s="231"/>
      <c r="XT123" s="231"/>
      <c r="XU123" s="231"/>
      <c r="XV123" s="231"/>
      <c r="XW123" s="231"/>
      <c r="XX123" s="231"/>
      <c r="XY123" s="231"/>
      <c r="XZ123" s="231"/>
      <c r="YA123" s="231"/>
      <c r="YB123" s="231"/>
      <c r="YC123" s="231"/>
      <c r="YD123" s="231"/>
      <c r="YE123" s="231"/>
      <c r="YF123" s="231"/>
      <c r="YG123" s="231"/>
      <c r="YH123" s="231"/>
      <c r="YI123" s="231"/>
      <c r="YJ123" s="231"/>
      <c r="YK123" s="231"/>
      <c r="YL123" s="231"/>
      <c r="YM123" s="231"/>
      <c r="YN123" s="231"/>
      <c r="YO123" s="231"/>
      <c r="YP123" s="231"/>
      <c r="YQ123" s="231"/>
      <c r="YR123" s="231"/>
      <c r="YS123" s="231"/>
      <c r="YT123" s="231"/>
      <c r="YU123" s="231"/>
      <c r="YV123" s="231"/>
      <c r="YW123" s="231"/>
      <c r="YX123" s="231"/>
      <c r="YY123" s="231"/>
      <c r="YZ123" s="231"/>
      <c r="ZA123" s="231"/>
      <c r="ZB123" s="231"/>
      <c r="ZC123" s="231"/>
      <c r="ZD123" s="231"/>
      <c r="ZE123" s="231"/>
      <c r="ZF123" s="231"/>
      <c r="ZG123" s="231"/>
      <c r="ZH123" s="231"/>
      <c r="ZI123" s="231"/>
      <c r="ZJ123" s="231"/>
      <c r="ZK123" s="231"/>
      <c r="ZL123" s="231"/>
      <c r="ZM123" s="231"/>
      <c r="ZN123" s="231"/>
      <c r="ZO123" s="231"/>
      <c r="ZP123" s="231"/>
      <c r="ZQ123" s="231"/>
      <c r="ZR123" s="231"/>
      <c r="ZS123" s="231"/>
      <c r="ZT123" s="231"/>
      <c r="ZU123" s="231"/>
      <c r="ZV123" s="231"/>
      <c r="ZW123" s="231"/>
      <c r="ZX123" s="231"/>
      <c r="ZY123" s="231"/>
      <c r="ZZ123" s="231"/>
      <c r="AAA123" s="231"/>
      <c r="AAB123" s="231"/>
      <c r="AAC123" s="231"/>
      <c r="AAD123" s="231"/>
      <c r="AAE123" s="231"/>
      <c r="AAF123" s="231"/>
      <c r="AAG123" s="231"/>
      <c r="AAH123" s="231"/>
      <c r="AAI123" s="231"/>
      <c r="AAJ123" s="231"/>
      <c r="AAK123" s="231"/>
      <c r="AAL123" s="231"/>
      <c r="AAM123" s="231"/>
      <c r="AAN123" s="231"/>
      <c r="AAO123" s="231"/>
      <c r="AAP123" s="231"/>
      <c r="AAQ123" s="231"/>
      <c r="AAR123" s="231"/>
      <c r="AAS123" s="231"/>
      <c r="AAT123" s="231"/>
      <c r="AAU123" s="231"/>
      <c r="AAV123" s="231"/>
      <c r="AAW123" s="231"/>
      <c r="AAX123" s="231"/>
      <c r="AAY123" s="231"/>
      <c r="AAZ123" s="231"/>
      <c r="ABA123" s="231"/>
      <c r="ABB123" s="231"/>
      <c r="ABC123" s="231"/>
      <c r="ABD123" s="231"/>
      <c r="ABE123" s="231"/>
      <c r="ABF123" s="231"/>
      <c r="ABG123" s="231"/>
      <c r="ABH123" s="231"/>
      <c r="ABI123" s="231"/>
      <c r="ABJ123" s="231"/>
      <c r="ABK123" s="231"/>
      <c r="ABL123" s="231"/>
      <c r="ABM123" s="231"/>
      <c r="ABN123" s="231"/>
      <c r="ABO123" s="231"/>
      <c r="ABP123" s="231"/>
      <c r="ABQ123" s="231"/>
      <c r="ABR123" s="231"/>
      <c r="ABS123" s="231"/>
      <c r="ABT123" s="231"/>
      <c r="ABU123" s="231"/>
      <c r="ABV123" s="231"/>
      <c r="ABW123" s="231"/>
      <c r="ABX123" s="231"/>
      <c r="ABY123" s="231"/>
      <c r="ABZ123" s="231"/>
      <c r="ACA123" s="231"/>
      <c r="ACB123" s="231"/>
      <c r="ACC123" s="231"/>
      <c r="ACD123" s="231"/>
      <c r="ACE123" s="231"/>
      <c r="ACF123" s="231"/>
      <c r="ACG123" s="231"/>
      <c r="ACH123" s="231"/>
      <c r="ACI123" s="231"/>
      <c r="ACJ123" s="231"/>
      <c r="ACK123" s="231"/>
      <c r="ACL123" s="231"/>
      <c r="ACM123" s="231"/>
      <c r="ACN123" s="231"/>
      <c r="ACO123" s="231"/>
      <c r="ACP123" s="231"/>
      <c r="ACQ123" s="231"/>
      <c r="ACR123" s="231"/>
      <c r="ACS123" s="231"/>
      <c r="ACT123" s="231"/>
      <c r="ACU123" s="231"/>
      <c r="ACV123" s="231"/>
      <c r="ACW123" s="231"/>
      <c r="ACX123" s="231"/>
      <c r="ACY123" s="231"/>
      <c r="ACZ123" s="231"/>
      <c r="ADA123" s="231"/>
      <c r="ADB123" s="231"/>
      <c r="ADC123" s="231"/>
      <c r="ADD123" s="231"/>
      <c r="ADE123" s="231"/>
      <c r="ADF123" s="231"/>
      <c r="ADG123" s="231"/>
      <c r="ADH123" s="231"/>
      <c r="ADI123" s="231"/>
      <c r="ADJ123" s="231"/>
      <c r="ADK123" s="231"/>
      <c r="ADL123" s="231"/>
      <c r="ADM123" s="231"/>
      <c r="ADN123" s="231"/>
      <c r="ADO123" s="231"/>
      <c r="ADP123" s="231"/>
      <c r="ADQ123" s="231"/>
      <c r="ADR123" s="231"/>
      <c r="ADS123" s="231"/>
      <c r="ADT123" s="231"/>
      <c r="ADU123" s="231"/>
      <c r="ADV123" s="231"/>
      <c r="ADW123" s="231"/>
      <c r="ADX123" s="231"/>
      <c r="ADY123" s="231"/>
      <c r="ADZ123" s="231"/>
      <c r="AEA123" s="231"/>
      <c r="AEB123" s="231"/>
      <c r="AEC123" s="231"/>
      <c r="AED123" s="231"/>
      <c r="AEE123" s="231"/>
      <c r="AEF123" s="231"/>
      <c r="AEG123" s="231"/>
      <c r="AEH123" s="231"/>
      <c r="AEI123" s="231"/>
      <c r="AEJ123" s="231"/>
      <c r="AEK123" s="231"/>
      <c r="AEL123" s="231"/>
      <c r="AEM123" s="231"/>
      <c r="AEN123" s="231"/>
      <c r="AEO123" s="231"/>
      <c r="AEP123" s="231"/>
      <c r="AEQ123" s="231"/>
      <c r="AER123" s="231"/>
      <c r="AES123" s="231"/>
      <c r="AET123" s="231"/>
      <c r="AEU123" s="231"/>
      <c r="AEV123" s="231"/>
      <c r="AEW123" s="231"/>
      <c r="AEX123" s="231"/>
      <c r="AEY123" s="231"/>
      <c r="AEZ123" s="231"/>
      <c r="AFA123" s="231"/>
      <c r="AFB123" s="231"/>
      <c r="AFC123" s="231"/>
      <c r="AFD123" s="231"/>
      <c r="AFE123" s="231"/>
      <c r="AFF123" s="231"/>
      <c r="AFG123" s="231"/>
      <c r="AFH123" s="231"/>
      <c r="AFI123" s="231"/>
      <c r="AFJ123" s="231"/>
      <c r="AFK123" s="231"/>
      <c r="AFL123" s="231"/>
      <c r="AFM123" s="231"/>
      <c r="AFN123" s="231"/>
      <c r="AFO123" s="231"/>
      <c r="AFP123" s="231"/>
      <c r="AFQ123" s="231"/>
      <c r="AFR123" s="231"/>
      <c r="AFS123" s="231"/>
      <c r="AFT123" s="231"/>
      <c r="AFU123" s="231"/>
      <c r="AFV123" s="231"/>
      <c r="AFW123" s="231"/>
      <c r="AFX123" s="231"/>
      <c r="AFY123" s="231"/>
      <c r="AFZ123" s="231"/>
      <c r="AGA123" s="231"/>
      <c r="AGB123" s="231"/>
      <c r="AGC123" s="231"/>
      <c r="AGD123" s="231"/>
      <c r="AGE123" s="231"/>
      <c r="AGF123" s="231"/>
      <c r="AGG123" s="231"/>
      <c r="AGH123" s="231"/>
      <c r="AGI123" s="231"/>
      <c r="AGJ123" s="231"/>
      <c r="AGK123" s="231"/>
      <c r="AGL123" s="231"/>
      <c r="AGM123" s="231"/>
      <c r="AGN123" s="231"/>
      <c r="AGO123" s="231"/>
      <c r="AGP123" s="231"/>
      <c r="AGQ123" s="231"/>
      <c r="AGR123" s="231"/>
      <c r="AGS123" s="231"/>
      <c r="AGT123" s="231"/>
      <c r="AGU123" s="231"/>
      <c r="AGV123" s="231"/>
      <c r="AGW123" s="231"/>
      <c r="AGX123" s="231"/>
      <c r="AGY123" s="231"/>
      <c r="AGZ123" s="231"/>
      <c r="AHA123" s="231"/>
      <c r="AHB123" s="231"/>
      <c r="AHC123" s="231"/>
      <c r="AHD123" s="231"/>
      <c r="AHE123" s="231"/>
      <c r="AHF123" s="231"/>
      <c r="AHG123" s="231"/>
      <c r="AHH123" s="231"/>
      <c r="AHI123" s="231"/>
      <c r="AHJ123" s="231"/>
      <c r="AHK123" s="231"/>
      <c r="AHL123" s="231"/>
      <c r="AHM123" s="231"/>
      <c r="AHN123" s="231"/>
      <c r="AHO123" s="231"/>
      <c r="AHP123" s="231"/>
      <c r="AHQ123" s="231"/>
      <c r="AHR123" s="231"/>
      <c r="AHS123" s="231"/>
      <c r="AHT123" s="231"/>
      <c r="AHU123" s="231"/>
      <c r="AHV123" s="231"/>
      <c r="AHW123" s="231"/>
      <c r="AHX123" s="231"/>
      <c r="AHY123" s="231"/>
      <c r="AHZ123" s="231"/>
      <c r="AIA123" s="231"/>
      <c r="AIB123" s="231"/>
      <c r="AIC123" s="231"/>
      <c r="AID123" s="231"/>
      <c r="AIE123" s="231"/>
      <c r="AIF123" s="231"/>
      <c r="AIG123" s="231"/>
      <c r="AIH123" s="231"/>
      <c r="AII123" s="231"/>
      <c r="AIJ123" s="231"/>
      <c r="AIK123" s="231"/>
      <c r="AIL123" s="231"/>
      <c r="AIM123" s="231"/>
      <c r="AIN123" s="231"/>
      <c r="AIO123" s="231"/>
      <c r="AIP123" s="231"/>
      <c r="AIQ123" s="231"/>
      <c r="AIR123" s="231"/>
      <c r="AIS123" s="231"/>
      <c r="AIT123" s="231"/>
      <c r="AIU123" s="231"/>
      <c r="AIV123" s="231"/>
      <c r="AIW123" s="231"/>
      <c r="AIX123" s="231"/>
      <c r="AIY123" s="231"/>
      <c r="AIZ123" s="231"/>
      <c r="AJA123" s="231"/>
      <c r="AJB123" s="231"/>
      <c r="AJC123" s="231"/>
      <c r="AJD123" s="231"/>
      <c r="AJE123" s="231"/>
      <c r="AJF123" s="231"/>
      <c r="AJG123" s="231"/>
      <c r="AJH123" s="231"/>
      <c r="AJI123" s="231"/>
      <c r="AJJ123" s="231"/>
      <c r="AJK123" s="231"/>
      <c r="AJL123" s="231"/>
      <c r="AJM123" s="231"/>
      <c r="AJN123" s="231"/>
      <c r="AJO123" s="231"/>
      <c r="AJP123" s="231"/>
      <c r="AJQ123" s="231"/>
      <c r="AJR123" s="231"/>
      <c r="AJS123" s="231"/>
      <c r="AJT123" s="231"/>
      <c r="AJU123" s="231"/>
      <c r="AJV123" s="231"/>
      <c r="AJW123" s="231"/>
      <c r="AJX123" s="231"/>
      <c r="AJY123" s="231"/>
      <c r="AJZ123" s="231"/>
      <c r="AKA123" s="231"/>
      <c r="AKB123" s="231"/>
      <c r="AKC123" s="231"/>
      <c r="AKD123" s="231"/>
      <c r="AKE123" s="231"/>
      <c r="AKF123" s="231"/>
      <c r="AKG123" s="231"/>
      <c r="AKH123" s="231"/>
      <c r="AKI123" s="231"/>
      <c r="AKJ123" s="231"/>
      <c r="AKK123" s="231"/>
      <c r="AKL123" s="231"/>
      <c r="AKM123" s="231"/>
      <c r="AKN123" s="231"/>
      <c r="AKO123" s="231"/>
      <c r="AKP123" s="231"/>
      <c r="AKQ123" s="231"/>
      <c r="AKR123" s="231"/>
      <c r="AKS123" s="231"/>
      <c r="AKT123" s="231"/>
      <c r="AKU123" s="231"/>
      <c r="AKV123" s="231"/>
      <c r="AKW123" s="231"/>
      <c r="AKX123" s="231"/>
      <c r="AKY123" s="231"/>
      <c r="AKZ123" s="231"/>
      <c r="ALA123" s="231"/>
      <c r="ALB123" s="231"/>
      <c r="ALC123" s="231"/>
      <c r="ALD123" s="231"/>
      <c r="ALE123" s="231"/>
      <c r="ALF123" s="231"/>
      <c r="ALG123" s="231"/>
      <c r="ALH123" s="231"/>
      <c r="ALI123" s="231"/>
      <c r="ALJ123" s="231"/>
      <c r="ALK123" s="231"/>
      <c r="ALL123" s="231"/>
      <c r="ALM123" s="231"/>
      <c r="ALN123" s="231"/>
      <c r="ALO123" s="231"/>
      <c r="ALP123" s="231"/>
      <c r="ALQ123" s="231"/>
      <c r="ALR123" s="231"/>
      <c r="ALS123" s="231"/>
      <c r="ALT123" s="231"/>
      <c r="ALU123" s="231"/>
      <c r="ALV123" s="231"/>
      <c r="ALW123" s="231"/>
      <c r="ALX123" s="231"/>
      <c r="ALY123" s="231"/>
      <c r="ALZ123" s="231"/>
      <c r="AMA123" s="231"/>
      <c r="AMB123" s="231"/>
      <c r="AMC123" s="231"/>
      <c r="AMD123" s="231"/>
      <c r="AME123" s="231"/>
      <c r="AMF123" s="231"/>
      <c r="AMG123" s="231"/>
      <c r="AMH123" s="231"/>
    </row>
    <row r="124" spans="1:1022" s="230" customFormat="1" x14ac:dyDescent="0.25">
      <c r="A124" s="256"/>
      <c r="B124" s="257"/>
      <c r="C124" s="257"/>
      <c r="D124" s="231"/>
      <c r="E124" s="258"/>
      <c r="F124" s="259"/>
      <c r="G124" s="231"/>
      <c r="H124" s="231"/>
      <c r="I124" s="231"/>
      <c r="J124" s="259"/>
      <c r="K124" s="259"/>
      <c r="L124" s="231"/>
      <c r="M124" s="231"/>
      <c r="N124" s="259"/>
      <c r="O124" s="231"/>
      <c r="P124" s="231"/>
      <c r="Q124" s="231"/>
      <c r="R124" s="231"/>
      <c r="S124" s="260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319"/>
      <c r="AL124" s="231"/>
      <c r="AM124" s="231"/>
      <c r="AN124" s="231"/>
      <c r="AO124" s="231"/>
      <c r="AP124" s="231"/>
      <c r="AQ124" s="231"/>
      <c r="AR124" s="231"/>
      <c r="AS124" s="231"/>
      <c r="AT124" s="231"/>
      <c r="AU124" s="231"/>
      <c r="AV124" s="319"/>
      <c r="AW124" s="231"/>
      <c r="AX124" s="231"/>
      <c r="AY124" s="231"/>
      <c r="AZ124" s="231"/>
      <c r="BA124" s="231"/>
      <c r="BB124" s="231"/>
      <c r="BC124" s="231"/>
      <c r="BD124" s="231"/>
      <c r="BE124" s="231"/>
      <c r="BF124" s="231"/>
      <c r="BG124" s="231"/>
      <c r="BH124" s="231"/>
      <c r="BI124" s="231"/>
      <c r="BJ124" s="231"/>
      <c r="BK124" s="231"/>
      <c r="BL124" s="231"/>
      <c r="BM124" s="231"/>
      <c r="BN124" s="231"/>
      <c r="BO124" s="231"/>
      <c r="BP124" s="231"/>
      <c r="BQ124" s="231"/>
      <c r="BR124" s="231"/>
      <c r="BS124" s="231"/>
      <c r="BT124" s="231"/>
      <c r="BU124" s="231"/>
      <c r="BV124" s="231"/>
      <c r="BW124" s="231"/>
      <c r="BX124" s="231"/>
      <c r="BY124" s="231"/>
      <c r="BZ124" s="231"/>
      <c r="CA124" s="231"/>
      <c r="CB124" s="231"/>
      <c r="CC124" s="231"/>
      <c r="CD124" s="231"/>
      <c r="CE124" s="231"/>
      <c r="CF124" s="231"/>
      <c r="CG124" s="231"/>
      <c r="CH124" s="231"/>
      <c r="CI124" s="231"/>
      <c r="CJ124" s="231"/>
      <c r="CK124" s="231"/>
      <c r="CL124" s="231"/>
      <c r="CM124" s="231"/>
      <c r="CN124" s="231"/>
      <c r="CO124" s="231"/>
      <c r="CP124" s="231"/>
      <c r="CQ124" s="231"/>
      <c r="CR124" s="231"/>
      <c r="CS124" s="231"/>
      <c r="CT124" s="231"/>
      <c r="CU124" s="231"/>
      <c r="CV124" s="231"/>
      <c r="CW124" s="231"/>
      <c r="CX124" s="231"/>
      <c r="CY124" s="231"/>
      <c r="CZ124" s="231"/>
      <c r="DA124" s="231"/>
      <c r="DB124" s="231"/>
      <c r="DC124" s="231"/>
      <c r="DD124" s="231"/>
      <c r="DE124" s="231"/>
      <c r="DF124" s="231"/>
      <c r="DG124" s="231"/>
      <c r="DH124" s="231"/>
      <c r="DI124" s="231"/>
      <c r="DJ124" s="231"/>
      <c r="DK124" s="231"/>
      <c r="DL124" s="231"/>
      <c r="DM124" s="231"/>
      <c r="DN124" s="231"/>
      <c r="DO124" s="231"/>
      <c r="DP124" s="231"/>
      <c r="DQ124" s="231"/>
      <c r="DR124" s="231"/>
      <c r="DS124" s="231"/>
      <c r="DT124" s="231"/>
      <c r="DU124" s="231"/>
      <c r="DV124" s="231"/>
      <c r="DW124" s="231"/>
      <c r="DX124" s="231"/>
      <c r="DY124" s="231"/>
      <c r="DZ124" s="231"/>
      <c r="EA124" s="231"/>
      <c r="EB124" s="231"/>
      <c r="EC124" s="231"/>
      <c r="ED124" s="231"/>
      <c r="EE124" s="231"/>
      <c r="EF124" s="231"/>
      <c r="EG124" s="231"/>
      <c r="EH124" s="231"/>
      <c r="EI124" s="231"/>
      <c r="EJ124" s="231"/>
      <c r="EK124" s="231"/>
      <c r="EL124" s="231"/>
      <c r="EM124" s="231"/>
      <c r="EN124" s="231"/>
      <c r="EO124" s="231"/>
      <c r="EP124" s="231"/>
      <c r="EQ124" s="231"/>
      <c r="ER124" s="231"/>
      <c r="ES124" s="231"/>
      <c r="ET124" s="231"/>
      <c r="EU124" s="231"/>
      <c r="EV124" s="231"/>
      <c r="EW124" s="231"/>
      <c r="EX124" s="231"/>
      <c r="EY124" s="231"/>
      <c r="EZ124" s="231"/>
      <c r="FA124" s="231"/>
      <c r="FB124" s="231"/>
      <c r="FC124" s="231"/>
      <c r="FD124" s="231"/>
      <c r="FE124" s="231"/>
      <c r="FF124" s="231"/>
      <c r="FG124" s="231"/>
      <c r="FH124" s="231"/>
      <c r="FI124" s="231"/>
      <c r="FJ124" s="231"/>
      <c r="FK124" s="231"/>
      <c r="FL124" s="231"/>
      <c r="FM124" s="231"/>
      <c r="FN124" s="231"/>
      <c r="FO124" s="231"/>
      <c r="FP124" s="231"/>
      <c r="FQ124" s="231"/>
      <c r="FR124" s="231"/>
      <c r="FS124" s="231"/>
      <c r="FT124" s="231"/>
      <c r="FU124" s="231"/>
      <c r="FV124" s="231"/>
      <c r="FW124" s="231"/>
      <c r="FX124" s="231"/>
      <c r="FY124" s="231"/>
      <c r="FZ124" s="231"/>
      <c r="GA124" s="231"/>
      <c r="GB124" s="231"/>
      <c r="GC124" s="231"/>
      <c r="GD124" s="231"/>
      <c r="GE124" s="231"/>
      <c r="GF124" s="231"/>
      <c r="GG124" s="231"/>
      <c r="GH124" s="231"/>
      <c r="GI124" s="231"/>
      <c r="GJ124" s="231"/>
      <c r="GK124" s="231"/>
      <c r="GL124" s="231"/>
      <c r="GM124" s="231"/>
      <c r="GN124" s="231"/>
      <c r="GO124" s="231"/>
      <c r="GP124" s="231"/>
      <c r="GQ124" s="231"/>
      <c r="GR124" s="231"/>
      <c r="GS124" s="231"/>
      <c r="GT124" s="231"/>
      <c r="GU124" s="231"/>
      <c r="GV124" s="231"/>
      <c r="GW124" s="231"/>
      <c r="GX124" s="231"/>
      <c r="GY124" s="231"/>
      <c r="GZ124" s="231"/>
      <c r="HA124" s="231"/>
      <c r="HB124" s="231"/>
      <c r="HC124" s="231"/>
      <c r="HD124" s="231"/>
      <c r="HE124" s="231"/>
      <c r="HF124" s="231"/>
      <c r="HG124" s="231"/>
      <c r="HH124" s="231"/>
      <c r="HI124" s="231"/>
      <c r="HJ124" s="231"/>
      <c r="HK124" s="231"/>
      <c r="HL124" s="231"/>
      <c r="HM124" s="231"/>
      <c r="HN124" s="231"/>
      <c r="HO124" s="231"/>
      <c r="HP124" s="231"/>
      <c r="HQ124" s="231"/>
      <c r="HR124" s="231"/>
      <c r="HS124" s="231"/>
      <c r="HT124" s="231"/>
      <c r="HU124" s="231"/>
      <c r="HV124" s="231"/>
      <c r="HW124" s="231"/>
      <c r="HX124" s="231"/>
      <c r="HY124" s="231"/>
      <c r="HZ124" s="231"/>
      <c r="IA124" s="231"/>
      <c r="IB124" s="231"/>
      <c r="IC124" s="231"/>
      <c r="ID124" s="231"/>
      <c r="IE124" s="231"/>
      <c r="IF124" s="231"/>
      <c r="IG124" s="231"/>
      <c r="IH124" s="231"/>
      <c r="II124" s="231"/>
      <c r="IJ124" s="231"/>
      <c r="IK124" s="231"/>
      <c r="IL124" s="231"/>
      <c r="IM124" s="231"/>
      <c r="IN124" s="231"/>
      <c r="IO124" s="231"/>
      <c r="IP124" s="231"/>
      <c r="IQ124" s="231"/>
      <c r="IR124" s="231"/>
      <c r="IS124" s="231"/>
      <c r="IT124" s="231"/>
      <c r="IU124" s="231"/>
      <c r="IV124" s="231"/>
      <c r="IW124" s="231"/>
      <c r="IX124" s="231"/>
      <c r="IY124" s="231"/>
      <c r="IZ124" s="231"/>
      <c r="JA124" s="231"/>
      <c r="JB124" s="231"/>
      <c r="JC124" s="231"/>
      <c r="JD124" s="231"/>
      <c r="JE124" s="231"/>
      <c r="JF124" s="231"/>
      <c r="JG124" s="231"/>
      <c r="JH124" s="231"/>
      <c r="JI124" s="231"/>
      <c r="JJ124" s="231"/>
      <c r="JK124" s="231"/>
      <c r="JL124" s="231"/>
      <c r="JM124" s="231"/>
      <c r="JN124" s="231"/>
      <c r="JO124" s="231"/>
      <c r="JP124" s="231"/>
      <c r="JQ124" s="231"/>
      <c r="JR124" s="231"/>
      <c r="JS124" s="231"/>
      <c r="JT124" s="231"/>
      <c r="JU124" s="231"/>
      <c r="JV124" s="231"/>
      <c r="JW124" s="231"/>
      <c r="JX124" s="231"/>
      <c r="JY124" s="231"/>
      <c r="JZ124" s="231"/>
      <c r="KA124" s="231"/>
      <c r="KB124" s="231"/>
      <c r="KC124" s="231"/>
      <c r="KD124" s="231"/>
      <c r="KE124" s="231"/>
      <c r="KF124" s="231"/>
      <c r="KG124" s="231"/>
      <c r="KH124" s="231"/>
      <c r="KI124" s="231"/>
      <c r="KJ124" s="231"/>
      <c r="KK124" s="231"/>
      <c r="KL124" s="231"/>
      <c r="KM124" s="231"/>
      <c r="KN124" s="231"/>
      <c r="KO124" s="231"/>
      <c r="KP124" s="231"/>
      <c r="KQ124" s="231"/>
      <c r="KR124" s="231"/>
      <c r="KS124" s="231"/>
      <c r="KT124" s="231"/>
      <c r="KU124" s="231"/>
      <c r="KV124" s="231"/>
      <c r="KW124" s="231"/>
      <c r="KX124" s="231"/>
      <c r="KY124" s="231"/>
      <c r="KZ124" s="231"/>
      <c r="LA124" s="231"/>
      <c r="LB124" s="231"/>
      <c r="LC124" s="231"/>
      <c r="LD124" s="231"/>
      <c r="LE124" s="231"/>
      <c r="LF124" s="231"/>
      <c r="LG124" s="231"/>
      <c r="LH124" s="231"/>
      <c r="LI124" s="231"/>
      <c r="LJ124" s="231"/>
      <c r="LK124" s="231"/>
      <c r="LL124" s="231"/>
      <c r="LM124" s="231"/>
      <c r="LN124" s="231"/>
      <c r="LO124" s="231"/>
      <c r="LP124" s="231"/>
      <c r="LQ124" s="231"/>
      <c r="LR124" s="231"/>
      <c r="LS124" s="231"/>
      <c r="LT124" s="231"/>
      <c r="LU124" s="231"/>
      <c r="LV124" s="231"/>
      <c r="LW124" s="231"/>
      <c r="LX124" s="231"/>
      <c r="LY124" s="231"/>
      <c r="LZ124" s="231"/>
      <c r="MA124" s="231"/>
      <c r="MB124" s="231"/>
      <c r="MC124" s="231"/>
      <c r="MD124" s="231"/>
      <c r="ME124" s="231"/>
      <c r="MF124" s="231"/>
      <c r="MG124" s="231"/>
      <c r="MH124" s="231"/>
      <c r="MI124" s="231"/>
      <c r="MJ124" s="231"/>
      <c r="MK124" s="231"/>
      <c r="ML124" s="231"/>
      <c r="MM124" s="231"/>
      <c r="MN124" s="231"/>
      <c r="MO124" s="231"/>
      <c r="MP124" s="231"/>
      <c r="MQ124" s="231"/>
      <c r="MR124" s="231"/>
      <c r="MS124" s="231"/>
      <c r="MT124" s="231"/>
      <c r="MU124" s="231"/>
      <c r="MV124" s="231"/>
      <c r="MW124" s="231"/>
      <c r="MX124" s="231"/>
      <c r="MY124" s="231"/>
      <c r="MZ124" s="231"/>
      <c r="NA124" s="231"/>
      <c r="NB124" s="231"/>
      <c r="NC124" s="231"/>
      <c r="ND124" s="231"/>
      <c r="NE124" s="231"/>
      <c r="NF124" s="231"/>
      <c r="NG124" s="231"/>
      <c r="NH124" s="231"/>
      <c r="NI124" s="231"/>
      <c r="NJ124" s="231"/>
      <c r="NK124" s="231"/>
      <c r="NL124" s="231"/>
      <c r="NM124" s="231"/>
      <c r="NN124" s="231"/>
      <c r="NO124" s="231"/>
      <c r="NP124" s="231"/>
      <c r="NQ124" s="231"/>
      <c r="NR124" s="231"/>
      <c r="NS124" s="231"/>
      <c r="NT124" s="231"/>
      <c r="NU124" s="231"/>
      <c r="NV124" s="231"/>
      <c r="NW124" s="231"/>
      <c r="NX124" s="231"/>
      <c r="NY124" s="231"/>
      <c r="NZ124" s="231"/>
      <c r="OA124" s="231"/>
      <c r="OB124" s="231"/>
      <c r="OC124" s="231"/>
      <c r="OD124" s="231"/>
      <c r="OE124" s="231"/>
      <c r="OF124" s="231"/>
      <c r="OG124" s="231"/>
      <c r="OH124" s="231"/>
      <c r="OI124" s="231"/>
      <c r="OJ124" s="231"/>
      <c r="OK124" s="231"/>
      <c r="OL124" s="231"/>
      <c r="OM124" s="231"/>
      <c r="ON124" s="231"/>
      <c r="OO124" s="231"/>
      <c r="OP124" s="231"/>
      <c r="OQ124" s="231"/>
      <c r="OR124" s="231"/>
      <c r="OS124" s="231"/>
      <c r="OT124" s="231"/>
      <c r="OU124" s="231"/>
      <c r="OV124" s="231"/>
      <c r="OW124" s="231"/>
      <c r="OX124" s="231"/>
      <c r="OY124" s="231"/>
      <c r="OZ124" s="231"/>
      <c r="PA124" s="231"/>
      <c r="PB124" s="231"/>
      <c r="PC124" s="231"/>
      <c r="PD124" s="231"/>
      <c r="PE124" s="231"/>
      <c r="PF124" s="231"/>
      <c r="PG124" s="231"/>
      <c r="PH124" s="231"/>
      <c r="PI124" s="231"/>
      <c r="PJ124" s="231"/>
      <c r="PK124" s="231"/>
      <c r="PL124" s="231"/>
      <c r="PM124" s="231"/>
      <c r="PN124" s="231"/>
      <c r="PO124" s="231"/>
      <c r="PP124" s="231"/>
      <c r="PQ124" s="231"/>
      <c r="PR124" s="231"/>
      <c r="PS124" s="231"/>
      <c r="PT124" s="231"/>
      <c r="PU124" s="231"/>
      <c r="PV124" s="231"/>
      <c r="PW124" s="231"/>
      <c r="PX124" s="231"/>
      <c r="PY124" s="231"/>
      <c r="PZ124" s="231"/>
      <c r="QA124" s="231"/>
      <c r="QB124" s="231"/>
      <c r="QC124" s="231"/>
      <c r="QD124" s="231"/>
      <c r="QE124" s="231"/>
      <c r="QF124" s="231"/>
      <c r="QG124" s="231"/>
      <c r="QH124" s="231"/>
      <c r="QI124" s="231"/>
      <c r="QJ124" s="231"/>
      <c r="QK124" s="231"/>
      <c r="QL124" s="231"/>
      <c r="QM124" s="231"/>
      <c r="QN124" s="231"/>
      <c r="QO124" s="231"/>
      <c r="QP124" s="231"/>
      <c r="QQ124" s="231"/>
      <c r="QR124" s="231"/>
      <c r="QS124" s="231"/>
      <c r="QT124" s="231"/>
      <c r="QU124" s="231"/>
      <c r="QV124" s="231"/>
      <c r="QW124" s="231"/>
      <c r="QX124" s="231"/>
      <c r="QY124" s="231"/>
      <c r="QZ124" s="231"/>
      <c r="RA124" s="231"/>
      <c r="RB124" s="231"/>
      <c r="RC124" s="231"/>
      <c r="RD124" s="231"/>
      <c r="RE124" s="231"/>
      <c r="RF124" s="231"/>
      <c r="RG124" s="231"/>
      <c r="RH124" s="231"/>
      <c r="RI124" s="231"/>
      <c r="RJ124" s="231"/>
      <c r="RK124" s="231"/>
      <c r="RL124" s="231"/>
      <c r="RM124" s="231"/>
      <c r="RN124" s="231"/>
      <c r="RO124" s="231"/>
      <c r="RP124" s="231"/>
      <c r="RQ124" s="231"/>
      <c r="RR124" s="231"/>
      <c r="RS124" s="231"/>
      <c r="RT124" s="231"/>
      <c r="RU124" s="231"/>
      <c r="RV124" s="231"/>
      <c r="RW124" s="231"/>
      <c r="RX124" s="231"/>
      <c r="RY124" s="231"/>
      <c r="RZ124" s="231"/>
      <c r="SA124" s="231"/>
      <c r="SB124" s="231"/>
      <c r="SC124" s="231"/>
      <c r="SD124" s="231"/>
      <c r="SE124" s="231"/>
      <c r="SF124" s="231"/>
      <c r="SG124" s="231"/>
      <c r="SH124" s="231"/>
      <c r="SI124" s="231"/>
      <c r="SJ124" s="231"/>
      <c r="SK124" s="231"/>
      <c r="SL124" s="231"/>
      <c r="SM124" s="231"/>
      <c r="SN124" s="231"/>
      <c r="SO124" s="231"/>
      <c r="SP124" s="231"/>
      <c r="SQ124" s="231"/>
      <c r="SR124" s="231"/>
      <c r="SS124" s="231"/>
      <c r="ST124" s="231"/>
      <c r="SU124" s="231"/>
      <c r="SV124" s="231"/>
      <c r="SW124" s="231"/>
      <c r="SX124" s="231"/>
      <c r="SY124" s="231"/>
      <c r="SZ124" s="231"/>
      <c r="TA124" s="231"/>
      <c r="TB124" s="231"/>
      <c r="TC124" s="231"/>
      <c r="TD124" s="231"/>
      <c r="TE124" s="231"/>
      <c r="TF124" s="231"/>
      <c r="TG124" s="231"/>
      <c r="TH124" s="231"/>
      <c r="TI124" s="231"/>
      <c r="TJ124" s="231"/>
      <c r="TK124" s="231"/>
      <c r="TL124" s="231"/>
      <c r="TM124" s="231"/>
      <c r="TN124" s="231"/>
      <c r="TO124" s="231"/>
      <c r="TP124" s="231"/>
      <c r="TQ124" s="231"/>
      <c r="TR124" s="231"/>
      <c r="TS124" s="231"/>
      <c r="TT124" s="231"/>
      <c r="TU124" s="231"/>
      <c r="TV124" s="231"/>
      <c r="TW124" s="231"/>
      <c r="TX124" s="231"/>
      <c r="TY124" s="231"/>
      <c r="TZ124" s="231"/>
      <c r="UA124" s="231"/>
      <c r="UB124" s="231"/>
      <c r="UC124" s="231"/>
      <c r="UD124" s="231"/>
      <c r="UE124" s="231"/>
      <c r="UF124" s="231"/>
      <c r="UG124" s="231"/>
      <c r="UH124" s="231"/>
      <c r="UI124" s="231"/>
      <c r="UJ124" s="231"/>
      <c r="UK124" s="231"/>
      <c r="UL124" s="231"/>
      <c r="UM124" s="231"/>
      <c r="UN124" s="231"/>
      <c r="UO124" s="231"/>
      <c r="UP124" s="231"/>
      <c r="UQ124" s="231"/>
      <c r="UR124" s="231"/>
      <c r="US124" s="231"/>
      <c r="UT124" s="231"/>
      <c r="UU124" s="231"/>
      <c r="UV124" s="231"/>
      <c r="UW124" s="231"/>
      <c r="UX124" s="231"/>
      <c r="UY124" s="231"/>
      <c r="UZ124" s="231"/>
      <c r="VA124" s="231"/>
      <c r="VB124" s="231"/>
      <c r="VC124" s="231"/>
      <c r="VD124" s="231"/>
      <c r="VE124" s="231"/>
      <c r="VF124" s="231"/>
      <c r="VG124" s="231"/>
      <c r="VH124" s="231"/>
      <c r="VI124" s="231"/>
      <c r="VJ124" s="231"/>
      <c r="VK124" s="231"/>
      <c r="VL124" s="231"/>
      <c r="VM124" s="231"/>
      <c r="VN124" s="231"/>
      <c r="VO124" s="231"/>
      <c r="VP124" s="231"/>
      <c r="VQ124" s="231"/>
      <c r="VR124" s="231"/>
      <c r="VS124" s="231"/>
      <c r="VT124" s="231"/>
      <c r="VU124" s="231"/>
      <c r="VV124" s="231"/>
      <c r="VW124" s="231"/>
      <c r="VX124" s="231"/>
      <c r="VY124" s="231"/>
      <c r="VZ124" s="231"/>
      <c r="WA124" s="231"/>
      <c r="WB124" s="231"/>
      <c r="WC124" s="231"/>
      <c r="WD124" s="231"/>
      <c r="WE124" s="231"/>
      <c r="WF124" s="231"/>
      <c r="WG124" s="231"/>
      <c r="WH124" s="231"/>
      <c r="WI124" s="231"/>
      <c r="WJ124" s="231"/>
      <c r="WK124" s="231"/>
      <c r="WL124" s="231"/>
      <c r="WM124" s="231"/>
      <c r="WN124" s="231"/>
      <c r="WO124" s="231"/>
      <c r="WP124" s="231"/>
      <c r="WQ124" s="231"/>
      <c r="WR124" s="231"/>
      <c r="WS124" s="231"/>
      <c r="WT124" s="231"/>
      <c r="WU124" s="231"/>
      <c r="WV124" s="231"/>
      <c r="WW124" s="231"/>
      <c r="WX124" s="231"/>
      <c r="WY124" s="231"/>
      <c r="WZ124" s="231"/>
      <c r="XA124" s="231"/>
      <c r="XB124" s="231"/>
      <c r="XC124" s="231"/>
      <c r="XD124" s="231"/>
      <c r="XE124" s="231"/>
      <c r="XF124" s="231"/>
      <c r="XG124" s="231"/>
      <c r="XH124" s="231"/>
      <c r="XI124" s="231"/>
      <c r="XJ124" s="231"/>
      <c r="XK124" s="231"/>
      <c r="XL124" s="231"/>
      <c r="XM124" s="231"/>
      <c r="XN124" s="231"/>
      <c r="XO124" s="231"/>
      <c r="XP124" s="231"/>
      <c r="XQ124" s="231"/>
      <c r="XR124" s="231"/>
      <c r="XS124" s="231"/>
      <c r="XT124" s="231"/>
      <c r="XU124" s="231"/>
      <c r="XV124" s="231"/>
      <c r="XW124" s="231"/>
      <c r="XX124" s="231"/>
      <c r="XY124" s="231"/>
      <c r="XZ124" s="231"/>
      <c r="YA124" s="231"/>
      <c r="YB124" s="231"/>
      <c r="YC124" s="231"/>
      <c r="YD124" s="231"/>
      <c r="YE124" s="231"/>
      <c r="YF124" s="231"/>
      <c r="YG124" s="231"/>
      <c r="YH124" s="231"/>
      <c r="YI124" s="231"/>
      <c r="YJ124" s="231"/>
      <c r="YK124" s="231"/>
      <c r="YL124" s="231"/>
      <c r="YM124" s="231"/>
      <c r="YN124" s="231"/>
      <c r="YO124" s="231"/>
      <c r="YP124" s="231"/>
      <c r="YQ124" s="231"/>
      <c r="YR124" s="231"/>
      <c r="YS124" s="231"/>
      <c r="YT124" s="231"/>
      <c r="YU124" s="231"/>
      <c r="YV124" s="231"/>
      <c r="YW124" s="231"/>
      <c r="YX124" s="231"/>
      <c r="YY124" s="231"/>
      <c r="YZ124" s="231"/>
      <c r="ZA124" s="231"/>
      <c r="ZB124" s="231"/>
      <c r="ZC124" s="231"/>
      <c r="ZD124" s="231"/>
      <c r="ZE124" s="231"/>
      <c r="ZF124" s="231"/>
      <c r="ZG124" s="231"/>
      <c r="ZH124" s="231"/>
      <c r="ZI124" s="231"/>
      <c r="ZJ124" s="231"/>
      <c r="ZK124" s="231"/>
      <c r="ZL124" s="231"/>
      <c r="ZM124" s="231"/>
      <c r="ZN124" s="231"/>
      <c r="ZO124" s="231"/>
      <c r="ZP124" s="231"/>
      <c r="ZQ124" s="231"/>
      <c r="ZR124" s="231"/>
      <c r="ZS124" s="231"/>
      <c r="ZT124" s="231"/>
      <c r="ZU124" s="231"/>
      <c r="ZV124" s="231"/>
      <c r="ZW124" s="231"/>
      <c r="ZX124" s="231"/>
      <c r="ZY124" s="231"/>
      <c r="ZZ124" s="231"/>
      <c r="AAA124" s="231"/>
      <c r="AAB124" s="231"/>
      <c r="AAC124" s="231"/>
      <c r="AAD124" s="231"/>
      <c r="AAE124" s="231"/>
      <c r="AAF124" s="231"/>
      <c r="AAG124" s="231"/>
      <c r="AAH124" s="231"/>
      <c r="AAI124" s="231"/>
      <c r="AAJ124" s="231"/>
      <c r="AAK124" s="231"/>
      <c r="AAL124" s="231"/>
      <c r="AAM124" s="231"/>
      <c r="AAN124" s="231"/>
      <c r="AAO124" s="231"/>
      <c r="AAP124" s="231"/>
      <c r="AAQ124" s="231"/>
      <c r="AAR124" s="231"/>
      <c r="AAS124" s="231"/>
      <c r="AAT124" s="231"/>
      <c r="AAU124" s="231"/>
      <c r="AAV124" s="231"/>
      <c r="AAW124" s="231"/>
      <c r="AAX124" s="231"/>
      <c r="AAY124" s="231"/>
      <c r="AAZ124" s="231"/>
      <c r="ABA124" s="231"/>
      <c r="ABB124" s="231"/>
      <c r="ABC124" s="231"/>
      <c r="ABD124" s="231"/>
      <c r="ABE124" s="231"/>
      <c r="ABF124" s="231"/>
      <c r="ABG124" s="231"/>
      <c r="ABH124" s="231"/>
      <c r="ABI124" s="231"/>
      <c r="ABJ124" s="231"/>
      <c r="ABK124" s="231"/>
      <c r="ABL124" s="231"/>
      <c r="ABM124" s="231"/>
      <c r="ABN124" s="231"/>
      <c r="ABO124" s="231"/>
      <c r="ABP124" s="231"/>
      <c r="ABQ124" s="231"/>
      <c r="ABR124" s="231"/>
      <c r="ABS124" s="231"/>
      <c r="ABT124" s="231"/>
      <c r="ABU124" s="231"/>
      <c r="ABV124" s="231"/>
      <c r="ABW124" s="231"/>
      <c r="ABX124" s="231"/>
      <c r="ABY124" s="231"/>
      <c r="ABZ124" s="231"/>
      <c r="ACA124" s="231"/>
      <c r="ACB124" s="231"/>
      <c r="ACC124" s="231"/>
      <c r="ACD124" s="231"/>
      <c r="ACE124" s="231"/>
      <c r="ACF124" s="231"/>
      <c r="ACG124" s="231"/>
      <c r="ACH124" s="231"/>
      <c r="ACI124" s="231"/>
      <c r="ACJ124" s="231"/>
      <c r="ACK124" s="231"/>
      <c r="ACL124" s="231"/>
      <c r="ACM124" s="231"/>
      <c r="ACN124" s="231"/>
      <c r="ACO124" s="231"/>
      <c r="ACP124" s="231"/>
      <c r="ACQ124" s="231"/>
      <c r="ACR124" s="231"/>
      <c r="ACS124" s="231"/>
      <c r="ACT124" s="231"/>
      <c r="ACU124" s="231"/>
      <c r="ACV124" s="231"/>
      <c r="ACW124" s="231"/>
      <c r="ACX124" s="231"/>
      <c r="ACY124" s="231"/>
      <c r="ACZ124" s="231"/>
      <c r="ADA124" s="231"/>
      <c r="ADB124" s="231"/>
      <c r="ADC124" s="231"/>
      <c r="ADD124" s="231"/>
      <c r="ADE124" s="231"/>
      <c r="ADF124" s="231"/>
      <c r="ADG124" s="231"/>
      <c r="ADH124" s="231"/>
      <c r="ADI124" s="231"/>
      <c r="ADJ124" s="231"/>
      <c r="ADK124" s="231"/>
      <c r="ADL124" s="231"/>
      <c r="ADM124" s="231"/>
      <c r="ADN124" s="231"/>
      <c r="ADO124" s="231"/>
      <c r="ADP124" s="231"/>
      <c r="ADQ124" s="231"/>
      <c r="ADR124" s="231"/>
      <c r="ADS124" s="231"/>
      <c r="ADT124" s="231"/>
      <c r="ADU124" s="231"/>
      <c r="ADV124" s="231"/>
      <c r="ADW124" s="231"/>
      <c r="ADX124" s="231"/>
      <c r="ADY124" s="231"/>
      <c r="ADZ124" s="231"/>
      <c r="AEA124" s="231"/>
      <c r="AEB124" s="231"/>
      <c r="AEC124" s="231"/>
      <c r="AED124" s="231"/>
      <c r="AEE124" s="231"/>
      <c r="AEF124" s="231"/>
      <c r="AEG124" s="231"/>
      <c r="AEH124" s="231"/>
      <c r="AEI124" s="231"/>
      <c r="AEJ124" s="231"/>
      <c r="AEK124" s="231"/>
      <c r="AEL124" s="231"/>
      <c r="AEM124" s="231"/>
      <c r="AEN124" s="231"/>
      <c r="AEO124" s="231"/>
      <c r="AEP124" s="231"/>
      <c r="AEQ124" s="231"/>
      <c r="AER124" s="231"/>
      <c r="AES124" s="231"/>
      <c r="AET124" s="231"/>
      <c r="AEU124" s="231"/>
      <c r="AEV124" s="231"/>
      <c r="AEW124" s="231"/>
      <c r="AEX124" s="231"/>
      <c r="AEY124" s="231"/>
      <c r="AEZ124" s="231"/>
      <c r="AFA124" s="231"/>
      <c r="AFB124" s="231"/>
      <c r="AFC124" s="231"/>
      <c r="AFD124" s="231"/>
      <c r="AFE124" s="231"/>
      <c r="AFF124" s="231"/>
      <c r="AFG124" s="231"/>
      <c r="AFH124" s="231"/>
      <c r="AFI124" s="231"/>
      <c r="AFJ124" s="231"/>
      <c r="AFK124" s="231"/>
      <c r="AFL124" s="231"/>
      <c r="AFM124" s="231"/>
      <c r="AFN124" s="231"/>
      <c r="AFO124" s="231"/>
      <c r="AFP124" s="231"/>
      <c r="AFQ124" s="231"/>
      <c r="AFR124" s="231"/>
      <c r="AFS124" s="231"/>
      <c r="AFT124" s="231"/>
      <c r="AFU124" s="231"/>
      <c r="AFV124" s="231"/>
      <c r="AFW124" s="231"/>
      <c r="AFX124" s="231"/>
      <c r="AFY124" s="231"/>
      <c r="AFZ124" s="231"/>
      <c r="AGA124" s="231"/>
      <c r="AGB124" s="231"/>
      <c r="AGC124" s="231"/>
      <c r="AGD124" s="231"/>
      <c r="AGE124" s="231"/>
      <c r="AGF124" s="231"/>
      <c r="AGG124" s="231"/>
      <c r="AGH124" s="231"/>
      <c r="AGI124" s="231"/>
      <c r="AGJ124" s="231"/>
      <c r="AGK124" s="231"/>
      <c r="AGL124" s="231"/>
      <c r="AGM124" s="231"/>
      <c r="AGN124" s="231"/>
      <c r="AGO124" s="231"/>
      <c r="AGP124" s="231"/>
      <c r="AGQ124" s="231"/>
      <c r="AGR124" s="231"/>
      <c r="AGS124" s="231"/>
      <c r="AGT124" s="231"/>
      <c r="AGU124" s="231"/>
      <c r="AGV124" s="231"/>
      <c r="AGW124" s="231"/>
      <c r="AGX124" s="231"/>
      <c r="AGY124" s="231"/>
      <c r="AGZ124" s="231"/>
      <c r="AHA124" s="231"/>
      <c r="AHB124" s="231"/>
      <c r="AHC124" s="231"/>
      <c r="AHD124" s="231"/>
      <c r="AHE124" s="231"/>
      <c r="AHF124" s="231"/>
      <c r="AHG124" s="231"/>
      <c r="AHH124" s="231"/>
      <c r="AHI124" s="231"/>
      <c r="AHJ124" s="231"/>
      <c r="AHK124" s="231"/>
      <c r="AHL124" s="231"/>
      <c r="AHM124" s="231"/>
      <c r="AHN124" s="231"/>
      <c r="AHO124" s="231"/>
      <c r="AHP124" s="231"/>
      <c r="AHQ124" s="231"/>
      <c r="AHR124" s="231"/>
      <c r="AHS124" s="231"/>
      <c r="AHT124" s="231"/>
      <c r="AHU124" s="231"/>
      <c r="AHV124" s="231"/>
      <c r="AHW124" s="231"/>
      <c r="AHX124" s="231"/>
      <c r="AHY124" s="231"/>
      <c r="AHZ124" s="231"/>
      <c r="AIA124" s="231"/>
      <c r="AIB124" s="231"/>
      <c r="AIC124" s="231"/>
      <c r="AID124" s="231"/>
      <c r="AIE124" s="231"/>
      <c r="AIF124" s="231"/>
      <c r="AIG124" s="231"/>
      <c r="AIH124" s="231"/>
      <c r="AII124" s="231"/>
      <c r="AIJ124" s="231"/>
      <c r="AIK124" s="231"/>
      <c r="AIL124" s="231"/>
      <c r="AIM124" s="231"/>
      <c r="AIN124" s="231"/>
      <c r="AIO124" s="231"/>
      <c r="AIP124" s="231"/>
      <c r="AIQ124" s="231"/>
      <c r="AIR124" s="231"/>
      <c r="AIS124" s="231"/>
      <c r="AIT124" s="231"/>
      <c r="AIU124" s="231"/>
      <c r="AIV124" s="231"/>
      <c r="AIW124" s="231"/>
      <c r="AIX124" s="231"/>
      <c r="AIY124" s="231"/>
      <c r="AIZ124" s="231"/>
      <c r="AJA124" s="231"/>
      <c r="AJB124" s="231"/>
      <c r="AJC124" s="231"/>
      <c r="AJD124" s="231"/>
      <c r="AJE124" s="231"/>
      <c r="AJF124" s="231"/>
      <c r="AJG124" s="231"/>
      <c r="AJH124" s="231"/>
      <c r="AJI124" s="231"/>
      <c r="AJJ124" s="231"/>
      <c r="AJK124" s="231"/>
      <c r="AJL124" s="231"/>
      <c r="AJM124" s="231"/>
      <c r="AJN124" s="231"/>
      <c r="AJO124" s="231"/>
      <c r="AJP124" s="231"/>
      <c r="AJQ124" s="231"/>
      <c r="AJR124" s="231"/>
      <c r="AJS124" s="231"/>
      <c r="AJT124" s="231"/>
      <c r="AJU124" s="231"/>
      <c r="AJV124" s="231"/>
      <c r="AJW124" s="231"/>
      <c r="AJX124" s="231"/>
      <c r="AJY124" s="231"/>
      <c r="AJZ124" s="231"/>
      <c r="AKA124" s="231"/>
      <c r="AKB124" s="231"/>
      <c r="AKC124" s="231"/>
      <c r="AKD124" s="231"/>
      <c r="AKE124" s="231"/>
      <c r="AKF124" s="231"/>
      <c r="AKG124" s="231"/>
      <c r="AKH124" s="231"/>
      <c r="AKI124" s="231"/>
      <c r="AKJ124" s="231"/>
      <c r="AKK124" s="231"/>
      <c r="AKL124" s="231"/>
      <c r="AKM124" s="231"/>
      <c r="AKN124" s="231"/>
      <c r="AKO124" s="231"/>
      <c r="AKP124" s="231"/>
      <c r="AKQ124" s="231"/>
      <c r="AKR124" s="231"/>
      <c r="AKS124" s="231"/>
      <c r="AKT124" s="231"/>
      <c r="AKU124" s="231"/>
      <c r="AKV124" s="231"/>
      <c r="AKW124" s="231"/>
      <c r="AKX124" s="231"/>
      <c r="AKY124" s="231"/>
      <c r="AKZ124" s="231"/>
      <c r="ALA124" s="231"/>
      <c r="ALB124" s="231"/>
      <c r="ALC124" s="231"/>
      <c r="ALD124" s="231"/>
      <c r="ALE124" s="231"/>
      <c r="ALF124" s="231"/>
      <c r="ALG124" s="231"/>
      <c r="ALH124" s="231"/>
      <c r="ALI124" s="231"/>
      <c r="ALJ124" s="231"/>
      <c r="ALK124" s="231"/>
      <c r="ALL124" s="231"/>
      <c r="ALM124" s="231"/>
      <c r="ALN124" s="231"/>
      <c r="ALO124" s="231"/>
      <c r="ALP124" s="231"/>
      <c r="ALQ124" s="231"/>
      <c r="ALR124" s="231"/>
      <c r="ALS124" s="231"/>
      <c r="ALT124" s="231"/>
      <c r="ALU124" s="231"/>
      <c r="ALV124" s="231"/>
      <c r="ALW124" s="231"/>
      <c r="ALX124" s="231"/>
      <c r="ALY124" s="231"/>
      <c r="ALZ124" s="231"/>
      <c r="AMA124" s="231"/>
      <c r="AMB124" s="231"/>
      <c r="AMC124" s="231"/>
      <c r="AMD124" s="231"/>
      <c r="AME124" s="231"/>
      <c r="AMF124" s="231"/>
      <c r="AMG124" s="231"/>
      <c r="AMH124" s="231"/>
    </row>
    <row r="125" spans="1:1022" s="230" customFormat="1" x14ac:dyDescent="0.25">
      <c r="A125" s="256"/>
      <c r="B125" s="257"/>
      <c r="C125" s="257"/>
      <c r="D125" s="231"/>
      <c r="E125" s="258"/>
      <c r="F125" s="259"/>
      <c r="G125" s="231"/>
      <c r="H125" s="231"/>
      <c r="I125" s="231"/>
      <c r="J125" s="259"/>
      <c r="K125" s="259"/>
      <c r="L125" s="231"/>
      <c r="M125" s="231"/>
      <c r="N125" s="259"/>
      <c r="O125" s="231"/>
      <c r="P125" s="231"/>
      <c r="Q125" s="231"/>
      <c r="R125" s="231"/>
      <c r="S125" s="260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319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319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  <c r="CW125" s="231"/>
      <c r="CX125" s="231"/>
      <c r="CY125" s="231"/>
      <c r="CZ125" s="231"/>
      <c r="DA125" s="231"/>
      <c r="DB125" s="231"/>
      <c r="DC125" s="231"/>
      <c r="DD125" s="231"/>
      <c r="DE125" s="231"/>
      <c r="DF125" s="231"/>
      <c r="DG125" s="231"/>
      <c r="DH125" s="231"/>
      <c r="DI125" s="231"/>
      <c r="DJ125" s="231"/>
      <c r="DK125" s="231"/>
      <c r="DL125" s="231"/>
      <c r="DM125" s="231"/>
      <c r="DN125" s="231"/>
      <c r="DO125" s="231"/>
      <c r="DP125" s="231"/>
      <c r="DQ125" s="231"/>
      <c r="DR125" s="231"/>
      <c r="DS125" s="231"/>
      <c r="DT125" s="231"/>
      <c r="DU125" s="231"/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  <c r="EF125" s="231"/>
      <c r="EG125" s="231"/>
      <c r="EH125" s="231"/>
      <c r="EI125" s="231"/>
      <c r="EJ125" s="231"/>
      <c r="EK125" s="231"/>
      <c r="EL125" s="231"/>
      <c r="EM125" s="231"/>
      <c r="EN125" s="231"/>
      <c r="EO125" s="231"/>
      <c r="EP125" s="231"/>
      <c r="EQ125" s="231"/>
      <c r="ER125" s="231"/>
      <c r="ES125" s="231"/>
      <c r="ET125" s="231"/>
      <c r="EU125" s="231"/>
      <c r="EV125" s="231"/>
      <c r="EW125" s="231"/>
      <c r="EX125" s="231"/>
      <c r="EY125" s="231"/>
      <c r="EZ125" s="231"/>
      <c r="FA125" s="231"/>
      <c r="FB125" s="231"/>
      <c r="FC125" s="231"/>
      <c r="FD125" s="231"/>
      <c r="FE125" s="231"/>
      <c r="FF125" s="231"/>
      <c r="FG125" s="231"/>
      <c r="FH125" s="231"/>
      <c r="FI125" s="231"/>
      <c r="FJ125" s="231"/>
      <c r="FK125" s="231"/>
      <c r="FL125" s="231"/>
      <c r="FM125" s="231"/>
      <c r="FN125" s="231"/>
      <c r="FO125" s="231"/>
      <c r="FP125" s="231"/>
      <c r="FQ125" s="231"/>
      <c r="FR125" s="231"/>
      <c r="FS125" s="231"/>
      <c r="FT125" s="231"/>
      <c r="FU125" s="231"/>
      <c r="FV125" s="231"/>
      <c r="FW125" s="231"/>
      <c r="FX125" s="231"/>
      <c r="FY125" s="231"/>
      <c r="FZ125" s="231"/>
      <c r="GA125" s="231"/>
      <c r="GB125" s="231"/>
      <c r="GC125" s="231"/>
      <c r="GD125" s="231"/>
      <c r="GE125" s="231"/>
      <c r="GF125" s="231"/>
      <c r="GG125" s="231"/>
      <c r="GH125" s="231"/>
      <c r="GI125" s="231"/>
      <c r="GJ125" s="231"/>
      <c r="GK125" s="231"/>
      <c r="GL125" s="231"/>
      <c r="GM125" s="231"/>
      <c r="GN125" s="231"/>
      <c r="GO125" s="231"/>
      <c r="GP125" s="231"/>
      <c r="GQ125" s="231"/>
      <c r="GR125" s="231"/>
      <c r="GS125" s="231"/>
      <c r="GT125" s="231"/>
      <c r="GU125" s="231"/>
      <c r="GV125" s="231"/>
      <c r="GW125" s="231"/>
      <c r="GX125" s="231"/>
      <c r="GY125" s="231"/>
      <c r="GZ125" s="231"/>
      <c r="HA125" s="231"/>
      <c r="HB125" s="231"/>
      <c r="HC125" s="231"/>
      <c r="HD125" s="231"/>
      <c r="HE125" s="231"/>
      <c r="HF125" s="231"/>
      <c r="HG125" s="231"/>
      <c r="HH125" s="231"/>
      <c r="HI125" s="231"/>
      <c r="HJ125" s="231"/>
      <c r="HK125" s="231"/>
      <c r="HL125" s="231"/>
      <c r="HM125" s="231"/>
      <c r="HN125" s="231"/>
      <c r="HO125" s="231"/>
      <c r="HP125" s="231"/>
      <c r="HQ125" s="231"/>
      <c r="HR125" s="231"/>
      <c r="HS125" s="231"/>
      <c r="HT125" s="231"/>
      <c r="HU125" s="231"/>
      <c r="HV125" s="231"/>
      <c r="HW125" s="231"/>
      <c r="HX125" s="231"/>
      <c r="HY125" s="231"/>
      <c r="HZ125" s="231"/>
      <c r="IA125" s="231"/>
      <c r="IB125" s="231"/>
      <c r="IC125" s="231"/>
      <c r="ID125" s="231"/>
      <c r="IE125" s="231"/>
      <c r="IF125" s="231"/>
      <c r="IG125" s="231"/>
      <c r="IH125" s="231"/>
      <c r="II125" s="231"/>
      <c r="IJ125" s="231"/>
      <c r="IK125" s="231"/>
      <c r="IL125" s="231"/>
      <c r="IM125" s="231"/>
      <c r="IN125" s="231"/>
      <c r="IO125" s="231"/>
      <c r="IP125" s="231"/>
      <c r="IQ125" s="231"/>
      <c r="IR125" s="231"/>
      <c r="IS125" s="231"/>
      <c r="IT125" s="231"/>
      <c r="IU125" s="231"/>
      <c r="IV125" s="231"/>
      <c r="IW125" s="231"/>
      <c r="IX125" s="231"/>
      <c r="IY125" s="231"/>
      <c r="IZ125" s="231"/>
      <c r="JA125" s="231"/>
      <c r="JB125" s="231"/>
      <c r="JC125" s="231"/>
      <c r="JD125" s="231"/>
      <c r="JE125" s="231"/>
      <c r="JF125" s="231"/>
      <c r="JG125" s="231"/>
      <c r="JH125" s="231"/>
      <c r="JI125" s="231"/>
      <c r="JJ125" s="231"/>
      <c r="JK125" s="231"/>
      <c r="JL125" s="231"/>
      <c r="JM125" s="231"/>
      <c r="JN125" s="231"/>
      <c r="JO125" s="231"/>
      <c r="JP125" s="231"/>
      <c r="JQ125" s="231"/>
      <c r="JR125" s="231"/>
      <c r="JS125" s="231"/>
      <c r="JT125" s="231"/>
      <c r="JU125" s="231"/>
      <c r="JV125" s="231"/>
      <c r="JW125" s="231"/>
      <c r="JX125" s="231"/>
      <c r="JY125" s="231"/>
      <c r="JZ125" s="231"/>
      <c r="KA125" s="231"/>
      <c r="KB125" s="231"/>
      <c r="KC125" s="231"/>
      <c r="KD125" s="231"/>
      <c r="KE125" s="231"/>
      <c r="KF125" s="231"/>
      <c r="KG125" s="231"/>
      <c r="KH125" s="231"/>
      <c r="KI125" s="231"/>
      <c r="KJ125" s="231"/>
      <c r="KK125" s="231"/>
      <c r="KL125" s="231"/>
      <c r="KM125" s="231"/>
      <c r="KN125" s="231"/>
      <c r="KO125" s="231"/>
      <c r="KP125" s="231"/>
      <c r="KQ125" s="231"/>
      <c r="KR125" s="231"/>
      <c r="KS125" s="231"/>
      <c r="KT125" s="231"/>
      <c r="KU125" s="231"/>
      <c r="KV125" s="231"/>
      <c r="KW125" s="231"/>
      <c r="KX125" s="231"/>
      <c r="KY125" s="231"/>
      <c r="KZ125" s="231"/>
      <c r="LA125" s="231"/>
      <c r="LB125" s="231"/>
      <c r="LC125" s="231"/>
      <c r="LD125" s="231"/>
      <c r="LE125" s="231"/>
      <c r="LF125" s="231"/>
      <c r="LG125" s="231"/>
      <c r="LH125" s="231"/>
      <c r="LI125" s="231"/>
      <c r="LJ125" s="231"/>
      <c r="LK125" s="231"/>
      <c r="LL125" s="231"/>
      <c r="LM125" s="231"/>
      <c r="LN125" s="231"/>
      <c r="LO125" s="231"/>
      <c r="LP125" s="231"/>
      <c r="LQ125" s="231"/>
      <c r="LR125" s="231"/>
      <c r="LS125" s="231"/>
      <c r="LT125" s="231"/>
      <c r="LU125" s="231"/>
      <c r="LV125" s="231"/>
      <c r="LW125" s="231"/>
      <c r="LX125" s="231"/>
      <c r="LY125" s="231"/>
      <c r="LZ125" s="231"/>
      <c r="MA125" s="231"/>
      <c r="MB125" s="231"/>
      <c r="MC125" s="231"/>
      <c r="MD125" s="231"/>
      <c r="ME125" s="231"/>
      <c r="MF125" s="231"/>
      <c r="MG125" s="231"/>
      <c r="MH125" s="231"/>
      <c r="MI125" s="231"/>
      <c r="MJ125" s="231"/>
      <c r="MK125" s="231"/>
      <c r="ML125" s="231"/>
      <c r="MM125" s="231"/>
      <c r="MN125" s="231"/>
      <c r="MO125" s="231"/>
      <c r="MP125" s="231"/>
      <c r="MQ125" s="231"/>
      <c r="MR125" s="231"/>
      <c r="MS125" s="231"/>
      <c r="MT125" s="231"/>
      <c r="MU125" s="231"/>
      <c r="MV125" s="231"/>
      <c r="MW125" s="231"/>
      <c r="MX125" s="231"/>
      <c r="MY125" s="231"/>
      <c r="MZ125" s="231"/>
      <c r="NA125" s="231"/>
      <c r="NB125" s="231"/>
      <c r="NC125" s="231"/>
      <c r="ND125" s="231"/>
      <c r="NE125" s="231"/>
      <c r="NF125" s="231"/>
      <c r="NG125" s="231"/>
      <c r="NH125" s="231"/>
      <c r="NI125" s="231"/>
      <c r="NJ125" s="231"/>
      <c r="NK125" s="231"/>
      <c r="NL125" s="231"/>
      <c r="NM125" s="231"/>
      <c r="NN125" s="231"/>
      <c r="NO125" s="231"/>
      <c r="NP125" s="231"/>
      <c r="NQ125" s="231"/>
      <c r="NR125" s="231"/>
      <c r="NS125" s="231"/>
      <c r="NT125" s="231"/>
      <c r="NU125" s="231"/>
      <c r="NV125" s="231"/>
      <c r="NW125" s="231"/>
      <c r="NX125" s="231"/>
      <c r="NY125" s="231"/>
      <c r="NZ125" s="231"/>
      <c r="OA125" s="231"/>
      <c r="OB125" s="231"/>
      <c r="OC125" s="231"/>
      <c r="OD125" s="231"/>
      <c r="OE125" s="231"/>
      <c r="OF125" s="231"/>
      <c r="OG125" s="231"/>
      <c r="OH125" s="231"/>
      <c r="OI125" s="231"/>
      <c r="OJ125" s="231"/>
      <c r="OK125" s="231"/>
      <c r="OL125" s="231"/>
      <c r="OM125" s="231"/>
      <c r="ON125" s="231"/>
      <c r="OO125" s="231"/>
      <c r="OP125" s="231"/>
      <c r="OQ125" s="231"/>
      <c r="OR125" s="231"/>
      <c r="OS125" s="231"/>
      <c r="OT125" s="231"/>
      <c r="OU125" s="231"/>
      <c r="OV125" s="231"/>
      <c r="OW125" s="231"/>
      <c r="OX125" s="231"/>
      <c r="OY125" s="231"/>
      <c r="OZ125" s="231"/>
      <c r="PA125" s="231"/>
      <c r="PB125" s="231"/>
      <c r="PC125" s="231"/>
      <c r="PD125" s="231"/>
      <c r="PE125" s="231"/>
      <c r="PF125" s="231"/>
      <c r="PG125" s="231"/>
      <c r="PH125" s="231"/>
      <c r="PI125" s="231"/>
      <c r="PJ125" s="231"/>
      <c r="PK125" s="231"/>
      <c r="PL125" s="231"/>
      <c r="PM125" s="231"/>
      <c r="PN125" s="231"/>
      <c r="PO125" s="231"/>
      <c r="PP125" s="231"/>
      <c r="PQ125" s="231"/>
      <c r="PR125" s="231"/>
      <c r="PS125" s="231"/>
      <c r="PT125" s="231"/>
      <c r="PU125" s="231"/>
      <c r="PV125" s="231"/>
      <c r="PW125" s="231"/>
      <c r="PX125" s="231"/>
      <c r="PY125" s="231"/>
      <c r="PZ125" s="231"/>
      <c r="QA125" s="231"/>
      <c r="QB125" s="231"/>
      <c r="QC125" s="231"/>
      <c r="QD125" s="231"/>
      <c r="QE125" s="231"/>
      <c r="QF125" s="231"/>
      <c r="QG125" s="231"/>
      <c r="QH125" s="231"/>
      <c r="QI125" s="231"/>
      <c r="QJ125" s="231"/>
      <c r="QK125" s="231"/>
      <c r="QL125" s="231"/>
      <c r="QM125" s="231"/>
      <c r="QN125" s="231"/>
      <c r="QO125" s="231"/>
      <c r="QP125" s="231"/>
      <c r="QQ125" s="231"/>
      <c r="QR125" s="231"/>
      <c r="QS125" s="231"/>
      <c r="QT125" s="231"/>
      <c r="QU125" s="231"/>
      <c r="QV125" s="231"/>
      <c r="QW125" s="231"/>
      <c r="QX125" s="231"/>
      <c r="QY125" s="231"/>
      <c r="QZ125" s="231"/>
      <c r="RA125" s="231"/>
      <c r="RB125" s="231"/>
      <c r="RC125" s="231"/>
      <c r="RD125" s="231"/>
      <c r="RE125" s="231"/>
      <c r="RF125" s="231"/>
      <c r="RG125" s="231"/>
      <c r="RH125" s="231"/>
      <c r="RI125" s="231"/>
      <c r="RJ125" s="231"/>
      <c r="RK125" s="231"/>
      <c r="RL125" s="231"/>
      <c r="RM125" s="231"/>
      <c r="RN125" s="231"/>
      <c r="RO125" s="231"/>
      <c r="RP125" s="231"/>
      <c r="RQ125" s="231"/>
      <c r="RR125" s="231"/>
      <c r="RS125" s="231"/>
      <c r="RT125" s="231"/>
      <c r="RU125" s="231"/>
      <c r="RV125" s="231"/>
      <c r="RW125" s="231"/>
      <c r="RX125" s="231"/>
      <c r="RY125" s="231"/>
      <c r="RZ125" s="231"/>
      <c r="SA125" s="231"/>
      <c r="SB125" s="231"/>
      <c r="SC125" s="231"/>
      <c r="SD125" s="231"/>
      <c r="SE125" s="231"/>
      <c r="SF125" s="231"/>
      <c r="SG125" s="231"/>
      <c r="SH125" s="231"/>
      <c r="SI125" s="231"/>
      <c r="SJ125" s="231"/>
      <c r="SK125" s="231"/>
      <c r="SL125" s="231"/>
      <c r="SM125" s="231"/>
      <c r="SN125" s="231"/>
      <c r="SO125" s="231"/>
      <c r="SP125" s="231"/>
      <c r="SQ125" s="231"/>
      <c r="SR125" s="231"/>
      <c r="SS125" s="231"/>
      <c r="ST125" s="231"/>
      <c r="SU125" s="231"/>
      <c r="SV125" s="231"/>
      <c r="SW125" s="231"/>
      <c r="SX125" s="231"/>
      <c r="SY125" s="231"/>
      <c r="SZ125" s="231"/>
      <c r="TA125" s="231"/>
      <c r="TB125" s="231"/>
      <c r="TC125" s="231"/>
      <c r="TD125" s="231"/>
      <c r="TE125" s="231"/>
      <c r="TF125" s="231"/>
      <c r="TG125" s="231"/>
      <c r="TH125" s="231"/>
      <c r="TI125" s="231"/>
      <c r="TJ125" s="231"/>
      <c r="TK125" s="231"/>
      <c r="TL125" s="231"/>
      <c r="TM125" s="231"/>
      <c r="TN125" s="231"/>
      <c r="TO125" s="231"/>
      <c r="TP125" s="231"/>
      <c r="TQ125" s="231"/>
      <c r="TR125" s="231"/>
      <c r="TS125" s="231"/>
      <c r="TT125" s="231"/>
      <c r="TU125" s="231"/>
      <c r="TV125" s="231"/>
      <c r="TW125" s="231"/>
      <c r="TX125" s="231"/>
      <c r="TY125" s="231"/>
      <c r="TZ125" s="231"/>
      <c r="UA125" s="231"/>
      <c r="UB125" s="231"/>
      <c r="UC125" s="231"/>
      <c r="UD125" s="231"/>
      <c r="UE125" s="231"/>
      <c r="UF125" s="231"/>
      <c r="UG125" s="231"/>
      <c r="UH125" s="231"/>
      <c r="UI125" s="231"/>
      <c r="UJ125" s="231"/>
      <c r="UK125" s="231"/>
      <c r="UL125" s="231"/>
      <c r="UM125" s="231"/>
      <c r="UN125" s="231"/>
      <c r="UO125" s="231"/>
      <c r="UP125" s="231"/>
      <c r="UQ125" s="231"/>
      <c r="UR125" s="231"/>
      <c r="US125" s="231"/>
      <c r="UT125" s="231"/>
      <c r="UU125" s="231"/>
      <c r="UV125" s="231"/>
      <c r="UW125" s="231"/>
      <c r="UX125" s="231"/>
      <c r="UY125" s="231"/>
      <c r="UZ125" s="231"/>
      <c r="VA125" s="231"/>
      <c r="VB125" s="231"/>
      <c r="VC125" s="231"/>
      <c r="VD125" s="231"/>
      <c r="VE125" s="231"/>
      <c r="VF125" s="231"/>
      <c r="VG125" s="231"/>
      <c r="VH125" s="231"/>
      <c r="VI125" s="231"/>
      <c r="VJ125" s="231"/>
      <c r="VK125" s="231"/>
      <c r="VL125" s="231"/>
      <c r="VM125" s="231"/>
      <c r="VN125" s="231"/>
      <c r="VO125" s="231"/>
      <c r="VP125" s="231"/>
      <c r="VQ125" s="231"/>
      <c r="VR125" s="231"/>
      <c r="VS125" s="231"/>
      <c r="VT125" s="231"/>
      <c r="VU125" s="231"/>
      <c r="VV125" s="231"/>
      <c r="VW125" s="231"/>
      <c r="VX125" s="231"/>
      <c r="VY125" s="231"/>
      <c r="VZ125" s="231"/>
      <c r="WA125" s="231"/>
      <c r="WB125" s="231"/>
      <c r="WC125" s="231"/>
      <c r="WD125" s="231"/>
      <c r="WE125" s="231"/>
      <c r="WF125" s="231"/>
      <c r="WG125" s="231"/>
      <c r="WH125" s="231"/>
      <c r="WI125" s="231"/>
      <c r="WJ125" s="231"/>
      <c r="WK125" s="231"/>
      <c r="WL125" s="231"/>
      <c r="WM125" s="231"/>
      <c r="WN125" s="231"/>
      <c r="WO125" s="231"/>
      <c r="WP125" s="231"/>
      <c r="WQ125" s="231"/>
      <c r="WR125" s="231"/>
      <c r="WS125" s="231"/>
      <c r="WT125" s="231"/>
      <c r="WU125" s="231"/>
      <c r="WV125" s="231"/>
      <c r="WW125" s="231"/>
      <c r="WX125" s="231"/>
      <c r="WY125" s="231"/>
      <c r="WZ125" s="231"/>
      <c r="XA125" s="231"/>
      <c r="XB125" s="231"/>
      <c r="XC125" s="231"/>
      <c r="XD125" s="231"/>
      <c r="XE125" s="231"/>
      <c r="XF125" s="231"/>
      <c r="XG125" s="231"/>
      <c r="XH125" s="231"/>
      <c r="XI125" s="231"/>
      <c r="XJ125" s="231"/>
      <c r="XK125" s="231"/>
      <c r="XL125" s="231"/>
      <c r="XM125" s="231"/>
      <c r="XN125" s="231"/>
      <c r="XO125" s="231"/>
      <c r="XP125" s="231"/>
      <c r="XQ125" s="231"/>
      <c r="XR125" s="231"/>
      <c r="XS125" s="231"/>
      <c r="XT125" s="231"/>
      <c r="XU125" s="231"/>
      <c r="XV125" s="231"/>
      <c r="XW125" s="231"/>
      <c r="XX125" s="231"/>
      <c r="XY125" s="231"/>
      <c r="XZ125" s="231"/>
      <c r="YA125" s="231"/>
      <c r="YB125" s="231"/>
      <c r="YC125" s="231"/>
      <c r="YD125" s="231"/>
      <c r="YE125" s="231"/>
      <c r="YF125" s="231"/>
      <c r="YG125" s="231"/>
      <c r="YH125" s="231"/>
      <c r="YI125" s="231"/>
      <c r="YJ125" s="231"/>
      <c r="YK125" s="231"/>
      <c r="YL125" s="231"/>
      <c r="YM125" s="231"/>
      <c r="YN125" s="231"/>
      <c r="YO125" s="231"/>
      <c r="YP125" s="231"/>
      <c r="YQ125" s="231"/>
      <c r="YR125" s="231"/>
      <c r="YS125" s="231"/>
      <c r="YT125" s="231"/>
      <c r="YU125" s="231"/>
      <c r="YV125" s="231"/>
      <c r="YW125" s="231"/>
      <c r="YX125" s="231"/>
      <c r="YY125" s="231"/>
      <c r="YZ125" s="231"/>
      <c r="ZA125" s="231"/>
      <c r="ZB125" s="231"/>
      <c r="ZC125" s="231"/>
      <c r="ZD125" s="231"/>
      <c r="ZE125" s="231"/>
      <c r="ZF125" s="231"/>
      <c r="ZG125" s="231"/>
      <c r="ZH125" s="231"/>
      <c r="ZI125" s="231"/>
      <c r="ZJ125" s="231"/>
      <c r="ZK125" s="231"/>
      <c r="ZL125" s="231"/>
      <c r="ZM125" s="231"/>
      <c r="ZN125" s="231"/>
      <c r="ZO125" s="231"/>
      <c r="ZP125" s="231"/>
      <c r="ZQ125" s="231"/>
      <c r="ZR125" s="231"/>
      <c r="ZS125" s="231"/>
      <c r="ZT125" s="231"/>
      <c r="ZU125" s="231"/>
      <c r="ZV125" s="231"/>
      <c r="ZW125" s="231"/>
      <c r="ZX125" s="231"/>
      <c r="ZY125" s="231"/>
      <c r="ZZ125" s="231"/>
      <c r="AAA125" s="231"/>
      <c r="AAB125" s="231"/>
      <c r="AAC125" s="231"/>
      <c r="AAD125" s="231"/>
      <c r="AAE125" s="231"/>
      <c r="AAF125" s="231"/>
      <c r="AAG125" s="231"/>
      <c r="AAH125" s="231"/>
      <c r="AAI125" s="231"/>
      <c r="AAJ125" s="231"/>
      <c r="AAK125" s="231"/>
      <c r="AAL125" s="231"/>
      <c r="AAM125" s="231"/>
      <c r="AAN125" s="231"/>
      <c r="AAO125" s="231"/>
      <c r="AAP125" s="231"/>
      <c r="AAQ125" s="231"/>
      <c r="AAR125" s="231"/>
      <c r="AAS125" s="231"/>
      <c r="AAT125" s="231"/>
      <c r="AAU125" s="231"/>
      <c r="AAV125" s="231"/>
      <c r="AAW125" s="231"/>
      <c r="AAX125" s="231"/>
      <c r="AAY125" s="231"/>
      <c r="AAZ125" s="231"/>
      <c r="ABA125" s="231"/>
      <c r="ABB125" s="231"/>
      <c r="ABC125" s="231"/>
      <c r="ABD125" s="231"/>
      <c r="ABE125" s="231"/>
      <c r="ABF125" s="231"/>
      <c r="ABG125" s="231"/>
      <c r="ABH125" s="231"/>
      <c r="ABI125" s="231"/>
      <c r="ABJ125" s="231"/>
      <c r="ABK125" s="231"/>
      <c r="ABL125" s="231"/>
      <c r="ABM125" s="231"/>
      <c r="ABN125" s="231"/>
      <c r="ABO125" s="231"/>
      <c r="ABP125" s="231"/>
      <c r="ABQ125" s="231"/>
      <c r="ABR125" s="231"/>
      <c r="ABS125" s="231"/>
      <c r="ABT125" s="231"/>
      <c r="ABU125" s="231"/>
      <c r="ABV125" s="231"/>
      <c r="ABW125" s="231"/>
      <c r="ABX125" s="231"/>
      <c r="ABY125" s="231"/>
      <c r="ABZ125" s="231"/>
      <c r="ACA125" s="231"/>
      <c r="ACB125" s="231"/>
      <c r="ACC125" s="231"/>
      <c r="ACD125" s="231"/>
      <c r="ACE125" s="231"/>
      <c r="ACF125" s="231"/>
      <c r="ACG125" s="231"/>
      <c r="ACH125" s="231"/>
      <c r="ACI125" s="231"/>
      <c r="ACJ125" s="231"/>
      <c r="ACK125" s="231"/>
      <c r="ACL125" s="231"/>
      <c r="ACM125" s="231"/>
      <c r="ACN125" s="231"/>
      <c r="ACO125" s="231"/>
      <c r="ACP125" s="231"/>
      <c r="ACQ125" s="231"/>
      <c r="ACR125" s="231"/>
      <c r="ACS125" s="231"/>
      <c r="ACT125" s="231"/>
      <c r="ACU125" s="231"/>
      <c r="ACV125" s="231"/>
      <c r="ACW125" s="231"/>
      <c r="ACX125" s="231"/>
      <c r="ACY125" s="231"/>
      <c r="ACZ125" s="231"/>
      <c r="ADA125" s="231"/>
      <c r="ADB125" s="231"/>
      <c r="ADC125" s="231"/>
      <c r="ADD125" s="231"/>
      <c r="ADE125" s="231"/>
      <c r="ADF125" s="231"/>
      <c r="ADG125" s="231"/>
      <c r="ADH125" s="231"/>
      <c r="ADI125" s="231"/>
      <c r="ADJ125" s="231"/>
      <c r="ADK125" s="231"/>
      <c r="ADL125" s="231"/>
      <c r="ADM125" s="231"/>
      <c r="ADN125" s="231"/>
      <c r="ADO125" s="231"/>
      <c r="ADP125" s="231"/>
      <c r="ADQ125" s="231"/>
      <c r="ADR125" s="231"/>
      <c r="ADS125" s="231"/>
      <c r="ADT125" s="231"/>
      <c r="ADU125" s="231"/>
      <c r="ADV125" s="231"/>
      <c r="ADW125" s="231"/>
      <c r="ADX125" s="231"/>
      <c r="ADY125" s="231"/>
      <c r="ADZ125" s="231"/>
      <c r="AEA125" s="231"/>
      <c r="AEB125" s="231"/>
      <c r="AEC125" s="231"/>
      <c r="AED125" s="231"/>
      <c r="AEE125" s="231"/>
      <c r="AEF125" s="231"/>
      <c r="AEG125" s="231"/>
      <c r="AEH125" s="231"/>
      <c r="AEI125" s="231"/>
      <c r="AEJ125" s="231"/>
      <c r="AEK125" s="231"/>
      <c r="AEL125" s="231"/>
      <c r="AEM125" s="231"/>
      <c r="AEN125" s="231"/>
      <c r="AEO125" s="231"/>
      <c r="AEP125" s="231"/>
      <c r="AEQ125" s="231"/>
      <c r="AER125" s="231"/>
      <c r="AES125" s="231"/>
      <c r="AET125" s="231"/>
      <c r="AEU125" s="231"/>
      <c r="AEV125" s="231"/>
      <c r="AEW125" s="231"/>
      <c r="AEX125" s="231"/>
      <c r="AEY125" s="231"/>
      <c r="AEZ125" s="231"/>
      <c r="AFA125" s="231"/>
      <c r="AFB125" s="231"/>
      <c r="AFC125" s="231"/>
      <c r="AFD125" s="231"/>
      <c r="AFE125" s="231"/>
      <c r="AFF125" s="231"/>
      <c r="AFG125" s="231"/>
      <c r="AFH125" s="231"/>
      <c r="AFI125" s="231"/>
      <c r="AFJ125" s="231"/>
      <c r="AFK125" s="231"/>
      <c r="AFL125" s="231"/>
      <c r="AFM125" s="231"/>
      <c r="AFN125" s="231"/>
      <c r="AFO125" s="231"/>
      <c r="AFP125" s="231"/>
      <c r="AFQ125" s="231"/>
      <c r="AFR125" s="231"/>
      <c r="AFS125" s="231"/>
      <c r="AFT125" s="231"/>
      <c r="AFU125" s="231"/>
      <c r="AFV125" s="231"/>
      <c r="AFW125" s="231"/>
      <c r="AFX125" s="231"/>
      <c r="AFY125" s="231"/>
      <c r="AFZ125" s="231"/>
      <c r="AGA125" s="231"/>
      <c r="AGB125" s="231"/>
      <c r="AGC125" s="231"/>
      <c r="AGD125" s="231"/>
      <c r="AGE125" s="231"/>
      <c r="AGF125" s="231"/>
      <c r="AGG125" s="231"/>
      <c r="AGH125" s="231"/>
      <c r="AGI125" s="231"/>
      <c r="AGJ125" s="231"/>
      <c r="AGK125" s="231"/>
      <c r="AGL125" s="231"/>
      <c r="AGM125" s="231"/>
      <c r="AGN125" s="231"/>
      <c r="AGO125" s="231"/>
      <c r="AGP125" s="231"/>
      <c r="AGQ125" s="231"/>
      <c r="AGR125" s="231"/>
      <c r="AGS125" s="231"/>
      <c r="AGT125" s="231"/>
      <c r="AGU125" s="231"/>
      <c r="AGV125" s="231"/>
      <c r="AGW125" s="231"/>
      <c r="AGX125" s="231"/>
      <c r="AGY125" s="231"/>
      <c r="AGZ125" s="231"/>
      <c r="AHA125" s="231"/>
      <c r="AHB125" s="231"/>
      <c r="AHC125" s="231"/>
      <c r="AHD125" s="231"/>
      <c r="AHE125" s="231"/>
      <c r="AHF125" s="231"/>
      <c r="AHG125" s="231"/>
      <c r="AHH125" s="231"/>
      <c r="AHI125" s="231"/>
      <c r="AHJ125" s="231"/>
      <c r="AHK125" s="231"/>
      <c r="AHL125" s="231"/>
      <c r="AHM125" s="231"/>
      <c r="AHN125" s="231"/>
      <c r="AHO125" s="231"/>
      <c r="AHP125" s="231"/>
      <c r="AHQ125" s="231"/>
      <c r="AHR125" s="231"/>
      <c r="AHS125" s="231"/>
      <c r="AHT125" s="231"/>
      <c r="AHU125" s="231"/>
      <c r="AHV125" s="231"/>
      <c r="AHW125" s="231"/>
      <c r="AHX125" s="231"/>
      <c r="AHY125" s="231"/>
      <c r="AHZ125" s="231"/>
      <c r="AIA125" s="231"/>
      <c r="AIB125" s="231"/>
      <c r="AIC125" s="231"/>
      <c r="AID125" s="231"/>
      <c r="AIE125" s="231"/>
      <c r="AIF125" s="231"/>
      <c r="AIG125" s="231"/>
      <c r="AIH125" s="231"/>
      <c r="AII125" s="231"/>
      <c r="AIJ125" s="231"/>
      <c r="AIK125" s="231"/>
      <c r="AIL125" s="231"/>
      <c r="AIM125" s="231"/>
      <c r="AIN125" s="231"/>
      <c r="AIO125" s="231"/>
      <c r="AIP125" s="231"/>
      <c r="AIQ125" s="231"/>
      <c r="AIR125" s="231"/>
      <c r="AIS125" s="231"/>
      <c r="AIT125" s="231"/>
      <c r="AIU125" s="231"/>
      <c r="AIV125" s="231"/>
      <c r="AIW125" s="231"/>
      <c r="AIX125" s="231"/>
      <c r="AIY125" s="231"/>
      <c r="AIZ125" s="231"/>
      <c r="AJA125" s="231"/>
      <c r="AJB125" s="231"/>
      <c r="AJC125" s="231"/>
      <c r="AJD125" s="231"/>
      <c r="AJE125" s="231"/>
      <c r="AJF125" s="231"/>
      <c r="AJG125" s="231"/>
      <c r="AJH125" s="231"/>
      <c r="AJI125" s="231"/>
      <c r="AJJ125" s="231"/>
      <c r="AJK125" s="231"/>
      <c r="AJL125" s="231"/>
      <c r="AJM125" s="231"/>
      <c r="AJN125" s="231"/>
      <c r="AJO125" s="231"/>
      <c r="AJP125" s="231"/>
      <c r="AJQ125" s="231"/>
      <c r="AJR125" s="231"/>
      <c r="AJS125" s="231"/>
      <c r="AJT125" s="231"/>
      <c r="AJU125" s="231"/>
      <c r="AJV125" s="231"/>
      <c r="AJW125" s="231"/>
      <c r="AJX125" s="231"/>
      <c r="AJY125" s="231"/>
      <c r="AJZ125" s="231"/>
      <c r="AKA125" s="231"/>
      <c r="AKB125" s="231"/>
      <c r="AKC125" s="231"/>
      <c r="AKD125" s="231"/>
      <c r="AKE125" s="231"/>
      <c r="AKF125" s="231"/>
      <c r="AKG125" s="231"/>
      <c r="AKH125" s="231"/>
      <c r="AKI125" s="231"/>
      <c r="AKJ125" s="231"/>
      <c r="AKK125" s="231"/>
      <c r="AKL125" s="231"/>
      <c r="AKM125" s="231"/>
      <c r="AKN125" s="231"/>
      <c r="AKO125" s="231"/>
      <c r="AKP125" s="231"/>
      <c r="AKQ125" s="231"/>
      <c r="AKR125" s="231"/>
      <c r="AKS125" s="231"/>
      <c r="AKT125" s="231"/>
      <c r="AKU125" s="231"/>
      <c r="AKV125" s="231"/>
      <c r="AKW125" s="231"/>
      <c r="AKX125" s="231"/>
      <c r="AKY125" s="231"/>
      <c r="AKZ125" s="231"/>
      <c r="ALA125" s="231"/>
      <c r="ALB125" s="231"/>
      <c r="ALC125" s="231"/>
      <c r="ALD125" s="231"/>
      <c r="ALE125" s="231"/>
      <c r="ALF125" s="231"/>
      <c r="ALG125" s="231"/>
      <c r="ALH125" s="231"/>
      <c r="ALI125" s="231"/>
      <c r="ALJ125" s="231"/>
      <c r="ALK125" s="231"/>
      <c r="ALL125" s="231"/>
      <c r="ALM125" s="231"/>
      <c r="ALN125" s="231"/>
      <c r="ALO125" s="231"/>
      <c r="ALP125" s="231"/>
      <c r="ALQ125" s="231"/>
      <c r="ALR125" s="231"/>
      <c r="ALS125" s="231"/>
      <c r="ALT125" s="231"/>
      <c r="ALU125" s="231"/>
      <c r="ALV125" s="231"/>
      <c r="ALW125" s="231"/>
      <c r="ALX125" s="231"/>
      <c r="ALY125" s="231"/>
      <c r="ALZ125" s="231"/>
      <c r="AMA125" s="231"/>
      <c r="AMB125" s="231"/>
      <c r="AMC125" s="231"/>
      <c r="AMD125" s="231"/>
      <c r="AME125" s="231"/>
      <c r="AMF125" s="231"/>
      <c r="AMG125" s="231"/>
      <c r="AMH125" s="231"/>
    </row>
    <row r="126" spans="1:1022" s="230" customFormat="1" x14ac:dyDescent="0.25">
      <c r="A126" s="256"/>
      <c r="B126" s="257"/>
      <c r="C126" s="257"/>
      <c r="D126" s="231"/>
      <c r="E126" s="258"/>
      <c r="F126" s="259"/>
      <c r="G126" s="231"/>
      <c r="H126" s="231"/>
      <c r="I126" s="231"/>
      <c r="J126" s="259"/>
      <c r="K126" s="259"/>
      <c r="L126" s="231"/>
      <c r="M126" s="231"/>
      <c r="N126" s="259"/>
      <c r="O126" s="231"/>
      <c r="P126" s="231"/>
      <c r="Q126" s="231"/>
      <c r="R126" s="231"/>
      <c r="S126" s="260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319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319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1"/>
      <c r="BS126" s="231"/>
      <c r="BT126" s="231"/>
      <c r="BU126" s="231"/>
      <c r="BV126" s="231"/>
      <c r="BW126" s="231"/>
      <c r="BX126" s="231"/>
      <c r="BY126" s="231"/>
      <c r="BZ126" s="231"/>
      <c r="CA126" s="231"/>
      <c r="CB126" s="231"/>
      <c r="CC126" s="231"/>
      <c r="CD126" s="231"/>
      <c r="CE126" s="231"/>
      <c r="CF126" s="231"/>
      <c r="CG126" s="231"/>
      <c r="CH126" s="231"/>
      <c r="CI126" s="231"/>
      <c r="CJ126" s="231"/>
      <c r="CK126" s="231"/>
      <c r="CL126" s="231"/>
      <c r="CM126" s="231"/>
      <c r="CN126" s="231"/>
      <c r="CO126" s="231"/>
      <c r="CP126" s="231"/>
      <c r="CQ126" s="231"/>
      <c r="CR126" s="231"/>
      <c r="CS126" s="231"/>
      <c r="CT126" s="231"/>
      <c r="CU126" s="231"/>
      <c r="CV126" s="231"/>
      <c r="CW126" s="231"/>
      <c r="CX126" s="231"/>
      <c r="CY126" s="231"/>
      <c r="CZ126" s="231"/>
      <c r="DA126" s="231"/>
      <c r="DB126" s="231"/>
      <c r="DC126" s="231"/>
      <c r="DD126" s="231"/>
      <c r="DE126" s="231"/>
      <c r="DF126" s="231"/>
      <c r="DG126" s="231"/>
      <c r="DH126" s="231"/>
      <c r="DI126" s="231"/>
      <c r="DJ126" s="231"/>
      <c r="DK126" s="231"/>
      <c r="DL126" s="231"/>
      <c r="DM126" s="231"/>
      <c r="DN126" s="231"/>
      <c r="DO126" s="231"/>
      <c r="DP126" s="231"/>
      <c r="DQ126" s="231"/>
      <c r="DR126" s="231"/>
      <c r="DS126" s="231"/>
      <c r="DT126" s="231"/>
      <c r="DU126" s="231"/>
      <c r="DV126" s="231"/>
      <c r="DW126" s="231"/>
      <c r="DX126" s="231"/>
      <c r="DY126" s="231"/>
      <c r="DZ126" s="231"/>
      <c r="EA126" s="231"/>
      <c r="EB126" s="231"/>
      <c r="EC126" s="231"/>
      <c r="ED126" s="231"/>
      <c r="EE126" s="231"/>
      <c r="EF126" s="231"/>
      <c r="EG126" s="231"/>
      <c r="EH126" s="231"/>
      <c r="EI126" s="231"/>
      <c r="EJ126" s="231"/>
      <c r="EK126" s="231"/>
      <c r="EL126" s="231"/>
      <c r="EM126" s="231"/>
      <c r="EN126" s="231"/>
      <c r="EO126" s="231"/>
      <c r="EP126" s="231"/>
      <c r="EQ126" s="231"/>
      <c r="ER126" s="231"/>
      <c r="ES126" s="231"/>
      <c r="ET126" s="231"/>
      <c r="EU126" s="231"/>
      <c r="EV126" s="231"/>
      <c r="EW126" s="231"/>
      <c r="EX126" s="231"/>
      <c r="EY126" s="231"/>
      <c r="EZ126" s="231"/>
      <c r="FA126" s="231"/>
      <c r="FB126" s="231"/>
      <c r="FC126" s="231"/>
      <c r="FD126" s="231"/>
      <c r="FE126" s="231"/>
      <c r="FF126" s="231"/>
      <c r="FG126" s="231"/>
      <c r="FH126" s="231"/>
      <c r="FI126" s="231"/>
      <c r="FJ126" s="231"/>
      <c r="FK126" s="231"/>
      <c r="FL126" s="231"/>
      <c r="FM126" s="231"/>
      <c r="FN126" s="231"/>
      <c r="FO126" s="231"/>
      <c r="FP126" s="231"/>
      <c r="FQ126" s="231"/>
      <c r="FR126" s="231"/>
      <c r="FS126" s="231"/>
      <c r="FT126" s="231"/>
      <c r="FU126" s="231"/>
      <c r="FV126" s="231"/>
      <c r="FW126" s="231"/>
      <c r="FX126" s="231"/>
      <c r="FY126" s="231"/>
      <c r="FZ126" s="231"/>
      <c r="GA126" s="231"/>
      <c r="GB126" s="231"/>
      <c r="GC126" s="231"/>
      <c r="GD126" s="231"/>
      <c r="GE126" s="231"/>
      <c r="GF126" s="231"/>
      <c r="GG126" s="231"/>
      <c r="GH126" s="231"/>
      <c r="GI126" s="231"/>
      <c r="GJ126" s="231"/>
      <c r="GK126" s="231"/>
      <c r="GL126" s="231"/>
      <c r="GM126" s="231"/>
      <c r="GN126" s="231"/>
      <c r="GO126" s="231"/>
      <c r="GP126" s="231"/>
      <c r="GQ126" s="231"/>
      <c r="GR126" s="231"/>
      <c r="GS126" s="231"/>
      <c r="GT126" s="231"/>
      <c r="GU126" s="231"/>
      <c r="GV126" s="231"/>
      <c r="GW126" s="231"/>
      <c r="GX126" s="231"/>
      <c r="GY126" s="231"/>
      <c r="GZ126" s="231"/>
      <c r="HA126" s="231"/>
      <c r="HB126" s="231"/>
      <c r="HC126" s="231"/>
      <c r="HD126" s="231"/>
      <c r="HE126" s="231"/>
      <c r="HF126" s="231"/>
      <c r="HG126" s="231"/>
      <c r="HH126" s="231"/>
      <c r="HI126" s="231"/>
      <c r="HJ126" s="231"/>
      <c r="HK126" s="231"/>
      <c r="HL126" s="231"/>
      <c r="HM126" s="231"/>
      <c r="HN126" s="231"/>
      <c r="HO126" s="231"/>
      <c r="HP126" s="231"/>
      <c r="HQ126" s="231"/>
      <c r="HR126" s="231"/>
      <c r="HS126" s="231"/>
      <c r="HT126" s="231"/>
      <c r="HU126" s="231"/>
      <c r="HV126" s="231"/>
      <c r="HW126" s="231"/>
      <c r="HX126" s="231"/>
      <c r="HY126" s="231"/>
      <c r="HZ126" s="231"/>
      <c r="IA126" s="231"/>
      <c r="IB126" s="231"/>
      <c r="IC126" s="231"/>
      <c r="ID126" s="231"/>
      <c r="IE126" s="231"/>
      <c r="IF126" s="231"/>
      <c r="IG126" s="231"/>
      <c r="IH126" s="231"/>
      <c r="II126" s="231"/>
      <c r="IJ126" s="231"/>
      <c r="IK126" s="231"/>
      <c r="IL126" s="231"/>
      <c r="IM126" s="231"/>
      <c r="IN126" s="231"/>
      <c r="IO126" s="231"/>
      <c r="IP126" s="231"/>
      <c r="IQ126" s="231"/>
      <c r="IR126" s="231"/>
      <c r="IS126" s="231"/>
      <c r="IT126" s="231"/>
      <c r="IU126" s="231"/>
      <c r="IV126" s="231"/>
      <c r="IW126" s="231"/>
      <c r="IX126" s="231"/>
      <c r="IY126" s="231"/>
      <c r="IZ126" s="231"/>
      <c r="JA126" s="231"/>
      <c r="JB126" s="231"/>
      <c r="JC126" s="231"/>
      <c r="JD126" s="231"/>
      <c r="JE126" s="231"/>
      <c r="JF126" s="231"/>
      <c r="JG126" s="231"/>
      <c r="JH126" s="231"/>
      <c r="JI126" s="231"/>
      <c r="JJ126" s="231"/>
      <c r="JK126" s="231"/>
      <c r="JL126" s="231"/>
      <c r="JM126" s="231"/>
      <c r="JN126" s="231"/>
      <c r="JO126" s="231"/>
      <c r="JP126" s="231"/>
      <c r="JQ126" s="231"/>
      <c r="JR126" s="231"/>
      <c r="JS126" s="231"/>
      <c r="JT126" s="231"/>
      <c r="JU126" s="231"/>
      <c r="JV126" s="231"/>
      <c r="JW126" s="231"/>
      <c r="JX126" s="231"/>
      <c r="JY126" s="231"/>
      <c r="JZ126" s="231"/>
      <c r="KA126" s="231"/>
      <c r="KB126" s="231"/>
      <c r="KC126" s="231"/>
      <c r="KD126" s="231"/>
      <c r="KE126" s="231"/>
      <c r="KF126" s="231"/>
      <c r="KG126" s="231"/>
      <c r="KH126" s="231"/>
      <c r="KI126" s="231"/>
      <c r="KJ126" s="231"/>
      <c r="KK126" s="231"/>
      <c r="KL126" s="231"/>
      <c r="KM126" s="231"/>
      <c r="KN126" s="231"/>
      <c r="KO126" s="231"/>
      <c r="KP126" s="231"/>
      <c r="KQ126" s="231"/>
      <c r="KR126" s="231"/>
      <c r="KS126" s="231"/>
      <c r="KT126" s="231"/>
      <c r="KU126" s="231"/>
      <c r="KV126" s="231"/>
      <c r="KW126" s="231"/>
      <c r="KX126" s="231"/>
      <c r="KY126" s="231"/>
      <c r="KZ126" s="231"/>
      <c r="LA126" s="231"/>
      <c r="LB126" s="231"/>
      <c r="LC126" s="231"/>
      <c r="LD126" s="231"/>
      <c r="LE126" s="231"/>
      <c r="LF126" s="231"/>
      <c r="LG126" s="231"/>
      <c r="LH126" s="231"/>
      <c r="LI126" s="231"/>
      <c r="LJ126" s="231"/>
      <c r="LK126" s="231"/>
      <c r="LL126" s="231"/>
      <c r="LM126" s="231"/>
      <c r="LN126" s="231"/>
      <c r="LO126" s="231"/>
      <c r="LP126" s="231"/>
      <c r="LQ126" s="231"/>
      <c r="LR126" s="231"/>
      <c r="LS126" s="231"/>
      <c r="LT126" s="231"/>
      <c r="LU126" s="231"/>
      <c r="LV126" s="231"/>
      <c r="LW126" s="231"/>
      <c r="LX126" s="231"/>
      <c r="LY126" s="231"/>
      <c r="LZ126" s="231"/>
      <c r="MA126" s="231"/>
      <c r="MB126" s="231"/>
      <c r="MC126" s="231"/>
      <c r="MD126" s="231"/>
      <c r="ME126" s="231"/>
      <c r="MF126" s="231"/>
      <c r="MG126" s="231"/>
      <c r="MH126" s="231"/>
      <c r="MI126" s="231"/>
      <c r="MJ126" s="231"/>
      <c r="MK126" s="231"/>
      <c r="ML126" s="231"/>
      <c r="MM126" s="231"/>
      <c r="MN126" s="231"/>
      <c r="MO126" s="231"/>
      <c r="MP126" s="231"/>
      <c r="MQ126" s="231"/>
      <c r="MR126" s="231"/>
      <c r="MS126" s="231"/>
      <c r="MT126" s="231"/>
      <c r="MU126" s="231"/>
      <c r="MV126" s="231"/>
      <c r="MW126" s="231"/>
      <c r="MX126" s="231"/>
      <c r="MY126" s="231"/>
      <c r="MZ126" s="231"/>
      <c r="NA126" s="231"/>
      <c r="NB126" s="231"/>
      <c r="NC126" s="231"/>
      <c r="ND126" s="231"/>
      <c r="NE126" s="231"/>
      <c r="NF126" s="231"/>
      <c r="NG126" s="231"/>
      <c r="NH126" s="231"/>
      <c r="NI126" s="231"/>
      <c r="NJ126" s="231"/>
      <c r="NK126" s="231"/>
      <c r="NL126" s="231"/>
      <c r="NM126" s="231"/>
      <c r="NN126" s="231"/>
      <c r="NO126" s="231"/>
      <c r="NP126" s="231"/>
      <c r="NQ126" s="231"/>
      <c r="NR126" s="231"/>
      <c r="NS126" s="231"/>
      <c r="NT126" s="231"/>
      <c r="NU126" s="231"/>
      <c r="NV126" s="231"/>
      <c r="NW126" s="231"/>
      <c r="NX126" s="231"/>
      <c r="NY126" s="231"/>
      <c r="NZ126" s="231"/>
      <c r="OA126" s="231"/>
      <c r="OB126" s="231"/>
      <c r="OC126" s="231"/>
      <c r="OD126" s="231"/>
      <c r="OE126" s="231"/>
      <c r="OF126" s="231"/>
      <c r="OG126" s="231"/>
      <c r="OH126" s="231"/>
      <c r="OI126" s="231"/>
      <c r="OJ126" s="231"/>
      <c r="OK126" s="231"/>
      <c r="OL126" s="231"/>
      <c r="OM126" s="231"/>
      <c r="ON126" s="231"/>
      <c r="OO126" s="231"/>
      <c r="OP126" s="231"/>
      <c r="OQ126" s="231"/>
      <c r="OR126" s="231"/>
      <c r="OS126" s="231"/>
      <c r="OT126" s="231"/>
      <c r="OU126" s="231"/>
      <c r="OV126" s="231"/>
      <c r="OW126" s="231"/>
      <c r="OX126" s="231"/>
      <c r="OY126" s="231"/>
      <c r="OZ126" s="231"/>
      <c r="PA126" s="231"/>
      <c r="PB126" s="231"/>
      <c r="PC126" s="231"/>
      <c r="PD126" s="231"/>
      <c r="PE126" s="231"/>
      <c r="PF126" s="231"/>
      <c r="PG126" s="231"/>
      <c r="PH126" s="231"/>
      <c r="PI126" s="231"/>
      <c r="PJ126" s="231"/>
      <c r="PK126" s="231"/>
      <c r="PL126" s="231"/>
      <c r="PM126" s="231"/>
      <c r="PN126" s="231"/>
      <c r="PO126" s="231"/>
      <c r="PP126" s="231"/>
      <c r="PQ126" s="231"/>
      <c r="PR126" s="231"/>
      <c r="PS126" s="231"/>
      <c r="PT126" s="231"/>
      <c r="PU126" s="231"/>
      <c r="PV126" s="231"/>
      <c r="PW126" s="231"/>
      <c r="PX126" s="231"/>
      <c r="PY126" s="231"/>
      <c r="PZ126" s="231"/>
      <c r="QA126" s="231"/>
      <c r="QB126" s="231"/>
      <c r="QC126" s="231"/>
      <c r="QD126" s="231"/>
      <c r="QE126" s="231"/>
      <c r="QF126" s="231"/>
      <c r="QG126" s="231"/>
      <c r="QH126" s="231"/>
      <c r="QI126" s="231"/>
      <c r="QJ126" s="231"/>
      <c r="QK126" s="231"/>
      <c r="QL126" s="231"/>
      <c r="QM126" s="231"/>
      <c r="QN126" s="231"/>
      <c r="QO126" s="231"/>
      <c r="QP126" s="231"/>
      <c r="QQ126" s="231"/>
      <c r="QR126" s="231"/>
      <c r="QS126" s="231"/>
      <c r="QT126" s="231"/>
      <c r="QU126" s="231"/>
      <c r="QV126" s="231"/>
      <c r="QW126" s="231"/>
      <c r="QX126" s="231"/>
      <c r="QY126" s="231"/>
      <c r="QZ126" s="231"/>
      <c r="RA126" s="231"/>
      <c r="RB126" s="231"/>
      <c r="RC126" s="231"/>
      <c r="RD126" s="231"/>
      <c r="RE126" s="231"/>
      <c r="RF126" s="231"/>
      <c r="RG126" s="231"/>
      <c r="RH126" s="231"/>
      <c r="RI126" s="231"/>
      <c r="RJ126" s="231"/>
      <c r="RK126" s="231"/>
      <c r="RL126" s="231"/>
      <c r="RM126" s="231"/>
      <c r="RN126" s="231"/>
      <c r="RO126" s="231"/>
      <c r="RP126" s="231"/>
      <c r="RQ126" s="231"/>
      <c r="RR126" s="231"/>
      <c r="RS126" s="231"/>
      <c r="RT126" s="231"/>
      <c r="RU126" s="231"/>
      <c r="RV126" s="231"/>
      <c r="RW126" s="231"/>
      <c r="RX126" s="231"/>
      <c r="RY126" s="231"/>
      <c r="RZ126" s="231"/>
      <c r="SA126" s="231"/>
      <c r="SB126" s="231"/>
      <c r="SC126" s="231"/>
      <c r="SD126" s="231"/>
      <c r="SE126" s="231"/>
      <c r="SF126" s="231"/>
      <c r="SG126" s="231"/>
      <c r="SH126" s="231"/>
      <c r="SI126" s="231"/>
      <c r="SJ126" s="231"/>
      <c r="SK126" s="231"/>
      <c r="SL126" s="231"/>
      <c r="SM126" s="231"/>
      <c r="SN126" s="231"/>
      <c r="SO126" s="231"/>
      <c r="SP126" s="231"/>
      <c r="SQ126" s="231"/>
      <c r="SR126" s="231"/>
      <c r="SS126" s="231"/>
      <c r="ST126" s="231"/>
      <c r="SU126" s="231"/>
      <c r="SV126" s="231"/>
      <c r="SW126" s="231"/>
      <c r="SX126" s="231"/>
      <c r="SY126" s="231"/>
      <c r="SZ126" s="231"/>
      <c r="TA126" s="231"/>
      <c r="TB126" s="231"/>
      <c r="TC126" s="231"/>
      <c r="TD126" s="231"/>
      <c r="TE126" s="231"/>
      <c r="TF126" s="231"/>
      <c r="TG126" s="231"/>
      <c r="TH126" s="231"/>
      <c r="TI126" s="231"/>
      <c r="TJ126" s="231"/>
      <c r="TK126" s="231"/>
      <c r="TL126" s="231"/>
      <c r="TM126" s="231"/>
      <c r="TN126" s="231"/>
      <c r="TO126" s="231"/>
      <c r="TP126" s="231"/>
      <c r="TQ126" s="231"/>
      <c r="TR126" s="231"/>
      <c r="TS126" s="231"/>
      <c r="TT126" s="231"/>
      <c r="TU126" s="231"/>
      <c r="TV126" s="231"/>
      <c r="TW126" s="231"/>
      <c r="TX126" s="231"/>
      <c r="TY126" s="231"/>
      <c r="TZ126" s="231"/>
      <c r="UA126" s="231"/>
      <c r="UB126" s="231"/>
      <c r="UC126" s="231"/>
      <c r="UD126" s="231"/>
      <c r="UE126" s="231"/>
      <c r="UF126" s="231"/>
      <c r="UG126" s="231"/>
      <c r="UH126" s="231"/>
      <c r="UI126" s="231"/>
      <c r="UJ126" s="231"/>
      <c r="UK126" s="231"/>
      <c r="UL126" s="231"/>
      <c r="UM126" s="231"/>
      <c r="UN126" s="231"/>
      <c r="UO126" s="231"/>
      <c r="UP126" s="231"/>
      <c r="UQ126" s="231"/>
      <c r="UR126" s="231"/>
      <c r="US126" s="231"/>
      <c r="UT126" s="231"/>
      <c r="UU126" s="231"/>
      <c r="UV126" s="231"/>
      <c r="UW126" s="231"/>
      <c r="UX126" s="231"/>
      <c r="UY126" s="231"/>
      <c r="UZ126" s="231"/>
      <c r="VA126" s="231"/>
      <c r="VB126" s="231"/>
      <c r="VC126" s="231"/>
      <c r="VD126" s="231"/>
      <c r="VE126" s="231"/>
      <c r="VF126" s="231"/>
      <c r="VG126" s="231"/>
      <c r="VH126" s="231"/>
      <c r="VI126" s="231"/>
      <c r="VJ126" s="231"/>
      <c r="VK126" s="231"/>
      <c r="VL126" s="231"/>
      <c r="VM126" s="231"/>
      <c r="VN126" s="231"/>
      <c r="VO126" s="231"/>
      <c r="VP126" s="231"/>
      <c r="VQ126" s="231"/>
      <c r="VR126" s="231"/>
      <c r="VS126" s="231"/>
      <c r="VT126" s="231"/>
      <c r="VU126" s="231"/>
      <c r="VV126" s="231"/>
      <c r="VW126" s="231"/>
      <c r="VX126" s="231"/>
      <c r="VY126" s="231"/>
      <c r="VZ126" s="231"/>
      <c r="WA126" s="231"/>
      <c r="WB126" s="231"/>
      <c r="WC126" s="231"/>
      <c r="WD126" s="231"/>
      <c r="WE126" s="231"/>
      <c r="WF126" s="231"/>
      <c r="WG126" s="231"/>
      <c r="WH126" s="231"/>
      <c r="WI126" s="231"/>
      <c r="WJ126" s="231"/>
      <c r="WK126" s="231"/>
      <c r="WL126" s="231"/>
      <c r="WM126" s="231"/>
      <c r="WN126" s="231"/>
      <c r="WO126" s="231"/>
      <c r="WP126" s="231"/>
      <c r="WQ126" s="231"/>
      <c r="WR126" s="231"/>
      <c r="WS126" s="231"/>
      <c r="WT126" s="231"/>
      <c r="WU126" s="231"/>
      <c r="WV126" s="231"/>
      <c r="WW126" s="231"/>
      <c r="WX126" s="231"/>
      <c r="WY126" s="231"/>
      <c r="WZ126" s="231"/>
      <c r="XA126" s="231"/>
      <c r="XB126" s="231"/>
      <c r="XC126" s="231"/>
      <c r="XD126" s="231"/>
      <c r="XE126" s="231"/>
      <c r="XF126" s="231"/>
      <c r="XG126" s="231"/>
      <c r="XH126" s="231"/>
      <c r="XI126" s="231"/>
      <c r="XJ126" s="231"/>
      <c r="XK126" s="231"/>
      <c r="XL126" s="231"/>
      <c r="XM126" s="231"/>
      <c r="XN126" s="231"/>
      <c r="XO126" s="231"/>
      <c r="XP126" s="231"/>
      <c r="XQ126" s="231"/>
      <c r="XR126" s="231"/>
      <c r="XS126" s="231"/>
      <c r="XT126" s="231"/>
      <c r="XU126" s="231"/>
      <c r="XV126" s="231"/>
      <c r="XW126" s="231"/>
      <c r="XX126" s="231"/>
      <c r="XY126" s="231"/>
      <c r="XZ126" s="231"/>
      <c r="YA126" s="231"/>
      <c r="YB126" s="231"/>
      <c r="YC126" s="231"/>
      <c r="YD126" s="231"/>
      <c r="YE126" s="231"/>
      <c r="YF126" s="231"/>
      <c r="YG126" s="231"/>
      <c r="YH126" s="231"/>
      <c r="YI126" s="231"/>
      <c r="YJ126" s="231"/>
      <c r="YK126" s="231"/>
      <c r="YL126" s="231"/>
      <c r="YM126" s="231"/>
      <c r="YN126" s="231"/>
      <c r="YO126" s="231"/>
      <c r="YP126" s="231"/>
      <c r="YQ126" s="231"/>
      <c r="YR126" s="231"/>
      <c r="YS126" s="231"/>
      <c r="YT126" s="231"/>
      <c r="YU126" s="231"/>
      <c r="YV126" s="231"/>
      <c r="YW126" s="231"/>
      <c r="YX126" s="231"/>
      <c r="YY126" s="231"/>
      <c r="YZ126" s="231"/>
      <c r="ZA126" s="231"/>
      <c r="ZB126" s="231"/>
      <c r="ZC126" s="231"/>
      <c r="ZD126" s="231"/>
      <c r="ZE126" s="231"/>
      <c r="ZF126" s="231"/>
      <c r="ZG126" s="231"/>
      <c r="ZH126" s="231"/>
      <c r="ZI126" s="231"/>
      <c r="ZJ126" s="231"/>
      <c r="ZK126" s="231"/>
      <c r="ZL126" s="231"/>
      <c r="ZM126" s="231"/>
      <c r="ZN126" s="231"/>
      <c r="ZO126" s="231"/>
      <c r="ZP126" s="231"/>
      <c r="ZQ126" s="231"/>
      <c r="ZR126" s="231"/>
      <c r="ZS126" s="231"/>
      <c r="ZT126" s="231"/>
      <c r="ZU126" s="231"/>
      <c r="ZV126" s="231"/>
      <c r="ZW126" s="231"/>
      <c r="ZX126" s="231"/>
      <c r="ZY126" s="231"/>
      <c r="ZZ126" s="231"/>
      <c r="AAA126" s="231"/>
      <c r="AAB126" s="231"/>
      <c r="AAC126" s="231"/>
      <c r="AAD126" s="231"/>
      <c r="AAE126" s="231"/>
      <c r="AAF126" s="231"/>
      <c r="AAG126" s="231"/>
      <c r="AAH126" s="231"/>
      <c r="AAI126" s="231"/>
      <c r="AAJ126" s="231"/>
      <c r="AAK126" s="231"/>
      <c r="AAL126" s="231"/>
      <c r="AAM126" s="231"/>
      <c r="AAN126" s="231"/>
      <c r="AAO126" s="231"/>
      <c r="AAP126" s="231"/>
      <c r="AAQ126" s="231"/>
      <c r="AAR126" s="231"/>
      <c r="AAS126" s="231"/>
      <c r="AAT126" s="231"/>
      <c r="AAU126" s="231"/>
      <c r="AAV126" s="231"/>
      <c r="AAW126" s="231"/>
      <c r="AAX126" s="231"/>
      <c r="AAY126" s="231"/>
      <c r="AAZ126" s="231"/>
      <c r="ABA126" s="231"/>
      <c r="ABB126" s="231"/>
      <c r="ABC126" s="231"/>
      <c r="ABD126" s="231"/>
      <c r="ABE126" s="231"/>
      <c r="ABF126" s="231"/>
      <c r="ABG126" s="231"/>
      <c r="ABH126" s="231"/>
      <c r="ABI126" s="231"/>
      <c r="ABJ126" s="231"/>
      <c r="ABK126" s="231"/>
      <c r="ABL126" s="231"/>
      <c r="ABM126" s="231"/>
      <c r="ABN126" s="231"/>
      <c r="ABO126" s="231"/>
      <c r="ABP126" s="231"/>
      <c r="ABQ126" s="231"/>
      <c r="ABR126" s="231"/>
      <c r="ABS126" s="231"/>
      <c r="ABT126" s="231"/>
      <c r="ABU126" s="231"/>
      <c r="ABV126" s="231"/>
      <c r="ABW126" s="231"/>
      <c r="ABX126" s="231"/>
      <c r="ABY126" s="231"/>
      <c r="ABZ126" s="231"/>
      <c r="ACA126" s="231"/>
      <c r="ACB126" s="231"/>
      <c r="ACC126" s="231"/>
      <c r="ACD126" s="231"/>
      <c r="ACE126" s="231"/>
      <c r="ACF126" s="231"/>
      <c r="ACG126" s="231"/>
      <c r="ACH126" s="231"/>
      <c r="ACI126" s="231"/>
      <c r="ACJ126" s="231"/>
      <c r="ACK126" s="231"/>
      <c r="ACL126" s="231"/>
      <c r="ACM126" s="231"/>
      <c r="ACN126" s="231"/>
      <c r="ACO126" s="231"/>
      <c r="ACP126" s="231"/>
      <c r="ACQ126" s="231"/>
      <c r="ACR126" s="231"/>
      <c r="ACS126" s="231"/>
      <c r="ACT126" s="231"/>
      <c r="ACU126" s="231"/>
      <c r="ACV126" s="231"/>
      <c r="ACW126" s="231"/>
      <c r="ACX126" s="231"/>
      <c r="ACY126" s="231"/>
      <c r="ACZ126" s="231"/>
      <c r="ADA126" s="231"/>
      <c r="ADB126" s="231"/>
      <c r="ADC126" s="231"/>
      <c r="ADD126" s="231"/>
      <c r="ADE126" s="231"/>
      <c r="ADF126" s="231"/>
      <c r="ADG126" s="231"/>
      <c r="ADH126" s="231"/>
      <c r="ADI126" s="231"/>
      <c r="ADJ126" s="231"/>
      <c r="ADK126" s="231"/>
      <c r="ADL126" s="231"/>
      <c r="ADM126" s="231"/>
      <c r="ADN126" s="231"/>
      <c r="ADO126" s="231"/>
      <c r="ADP126" s="231"/>
      <c r="ADQ126" s="231"/>
      <c r="ADR126" s="231"/>
      <c r="ADS126" s="231"/>
      <c r="ADT126" s="231"/>
      <c r="ADU126" s="231"/>
      <c r="ADV126" s="231"/>
      <c r="ADW126" s="231"/>
      <c r="ADX126" s="231"/>
      <c r="ADY126" s="231"/>
      <c r="ADZ126" s="231"/>
      <c r="AEA126" s="231"/>
      <c r="AEB126" s="231"/>
      <c r="AEC126" s="231"/>
      <c r="AED126" s="231"/>
      <c r="AEE126" s="231"/>
      <c r="AEF126" s="231"/>
      <c r="AEG126" s="231"/>
      <c r="AEH126" s="231"/>
      <c r="AEI126" s="231"/>
      <c r="AEJ126" s="231"/>
      <c r="AEK126" s="231"/>
      <c r="AEL126" s="231"/>
      <c r="AEM126" s="231"/>
      <c r="AEN126" s="231"/>
      <c r="AEO126" s="231"/>
      <c r="AEP126" s="231"/>
      <c r="AEQ126" s="231"/>
      <c r="AER126" s="231"/>
      <c r="AES126" s="231"/>
      <c r="AET126" s="231"/>
      <c r="AEU126" s="231"/>
      <c r="AEV126" s="231"/>
      <c r="AEW126" s="231"/>
      <c r="AEX126" s="231"/>
      <c r="AEY126" s="231"/>
      <c r="AEZ126" s="231"/>
      <c r="AFA126" s="231"/>
      <c r="AFB126" s="231"/>
      <c r="AFC126" s="231"/>
      <c r="AFD126" s="231"/>
      <c r="AFE126" s="231"/>
      <c r="AFF126" s="231"/>
      <c r="AFG126" s="231"/>
      <c r="AFH126" s="231"/>
      <c r="AFI126" s="231"/>
      <c r="AFJ126" s="231"/>
      <c r="AFK126" s="231"/>
      <c r="AFL126" s="231"/>
      <c r="AFM126" s="231"/>
      <c r="AFN126" s="231"/>
      <c r="AFO126" s="231"/>
      <c r="AFP126" s="231"/>
      <c r="AFQ126" s="231"/>
      <c r="AFR126" s="231"/>
      <c r="AFS126" s="231"/>
      <c r="AFT126" s="231"/>
      <c r="AFU126" s="231"/>
      <c r="AFV126" s="231"/>
      <c r="AFW126" s="231"/>
      <c r="AFX126" s="231"/>
      <c r="AFY126" s="231"/>
      <c r="AFZ126" s="231"/>
      <c r="AGA126" s="231"/>
      <c r="AGB126" s="231"/>
      <c r="AGC126" s="231"/>
      <c r="AGD126" s="231"/>
      <c r="AGE126" s="231"/>
      <c r="AGF126" s="231"/>
      <c r="AGG126" s="231"/>
      <c r="AGH126" s="231"/>
      <c r="AGI126" s="231"/>
      <c r="AGJ126" s="231"/>
      <c r="AGK126" s="231"/>
      <c r="AGL126" s="231"/>
      <c r="AGM126" s="231"/>
      <c r="AGN126" s="231"/>
      <c r="AGO126" s="231"/>
      <c r="AGP126" s="231"/>
      <c r="AGQ126" s="231"/>
      <c r="AGR126" s="231"/>
      <c r="AGS126" s="231"/>
      <c r="AGT126" s="231"/>
      <c r="AGU126" s="231"/>
      <c r="AGV126" s="231"/>
      <c r="AGW126" s="231"/>
      <c r="AGX126" s="231"/>
      <c r="AGY126" s="231"/>
      <c r="AGZ126" s="231"/>
      <c r="AHA126" s="231"/>
      <c r="AHB126" s="231"/>
      <c r="AHC126" s="231"/>
      <c r="AHD126" s="231"/>
      <c r="AHE126" s="231"/>
      <c r="AHF126" s="231"/>
      <c r="AHG126" s="231"/>
      <c r="AHH126" s="231"/>
      <c r="AHI126" s="231"/>
      <c r="AHJ126" s="231"/>
      <c r="AHK126" s="231"/>
      <c r="AHL126" s="231"/>
      <c r="AHM126" s="231"/>
      <c r="AHN126" s="231"/>
      <c r="AHO126" s="231"/>
      <c r="AHP126" s="231"/>
      <c r="AHQ126" s="231"/>
      <c r="AHR126" s="231"/>
      <c r="AHS126" s="231"/>
      <c r="AHT126" s="231"/>
      <c r="AHU126" s="231"/>
      <c r="AHV126" s="231"/>
      <c r="AHW126" s="231"/>
      <c r="AHX126" s="231"/>
      <c r="AHY126" s="231"/>
      <c r="AHZ126" s="231"/>
      <c r="AIA126" s="231"/>
      <c r="AIB126" s="231"/>
      <c r="AIC126" s="231"/>
      <c r="AID126" s="231"/>
      <c r="AIE126" s="231"/>
      <c r="AIF126" s="231"/>
      <c r="AIG126" s="231"/>
      <c r="AIH126" s="231"/>
      <c r="AII126" s="231"/>
      <c r="AIJ126" s="231"/>
      <c r="AIK126" s="231"/>
      <c r="AIL126" s="231"/>
      <c r="AIM126" s="231"/>
      <c r="AIN126" s="231"/>
      <c r="AIO126" s="231"/>
      <c r="AIP126" s="231"/>
      <c r="AIQ126" s="231"/>
      <c r="AIR126" s="231"/>
      <c r="AIS126" s="231"/>
      <c r="AIT126" s="231"/>
      <c r="AIU126" s="231"/>
      <c r="AIV126" s="231"/>
      <c r="AIW126" s="231"/>
      <c r="AIX126" s="231"/>
      <c r="AIY126" s="231"/>
      <c r="AIZ126" s="231"/>
      <c r="AJA126" s="231"/>
      <c r="AJB126" s="231"/>
      <c r="AJC126" s="231"/>
      <c r="AJD126" s="231"/>
      <c r="AJE126" s="231"/>
      <c r="AJF126" s="231"/>
      <c r="AJG126" s="231"/>
      <c r="AJH126" s="231"/>
      <c r="AJI126" s="231"/>
      <c r="AJJ126" s="231"/>
      <c r="AJK126" s="231"/>
      <c r="AJL126" s="231"/>
      <c r="AJM126" s="231"/>
      <c r="AJN126" s="231"/>
      <c r="AJO126" s="231"/>
      <c r="AJP126" s="231"/>
      <c r="AJQ126" s="231"/>
      <c r="AJR126" s="231"/>
      <c r="AJS126" s="231"/>
      <c r="AJT126" s="231"/>
      <c r="AJU126" s="231"/>
      <c r="AJV126" s="231"/>
      <c r="AJW126" s="231"/>
      <c r="AJX126" s="231"/>
      <c r="AJY126" s="231"/>
      <c r="AJZ126" s="231"/>
      <c r="AKA126" s="231"/>
      <c r="AKB126" s="231"/>
      <c r="AKC126" s="231"/>
      <c r="AKD126" s="231"/>
      <c r="AKE126" s="231"/>
      <c r="AKF126" s="231"/>
      <c r="AKG126" s="231"/>
      <c r="AKH126" s="231"/>
      <c r="AKI126" s="231"/>
      <c r="AKJ126" s="231"/>
      <c r="AKK126" s="231"/>
      <c r="AKL126" s="231"/>
      <c r="AKM126" s="231"/>
      <c r="AKN126" s="231"/>
      <c r="AKO126" s="231"/>
      <c r="AKP126" s="231"/>
      <c r="AKQ126" s="231"/>
      <c r="AKR126" s="231"/>
      <c r="AKS126" s="231"/>
      <c r="AKT126" s="231"/>
      <c r="AKU126" s="231"/>
      <c r="AKV126" s="231"/>
      <c r="AKW126" s="231"/>
      <c r="AKX126" s="231"/>
      <c r="AKY126" s="231"/>
      <c r="AKZ126" s="231"/>
      <c r="ALA126" s="231"/>
      <c r="ALB126" s="231"/>
      <c r="ALC126" s="231"/>
      <c r="ALD126" s="231"/>
      <c r="ALE126" s="231"/>
      <c r="ALF126" s="231"/>
      <c r="ALG126" s="231"/>
      <c r="ALH126" s="231"/>
      <c r="ALI126" s="231"/>
      <c r="ALJ126" s="231"/>
      <c r="ALK126" s="231"/>
      <c r="ALL126" s="231"/>
      <c r="ALM126" s="231"/>
      <c r="ALN126" s="231"/>
      <c r="ALO126" s="231"/>
      <c r="ALP126" s="231"/>
      <c r="ALQ126" s="231"/>
      <c r="ALR126" s="231"/>
      <c r="ALS126" s="231"/>
      <c r="ALT126" s="231"/>
      <c r="ALU126" s="231"/>
      <c r="ALV126" s="231"/>
      <c r="ALW126" s="231"/>
      <c r="ALX126" s="231"/>
      <c r="ALY126" s="231"/>
      <c r="ALZ126" s="231"/>
      <c r="AMA126" s="231"/>
      <c r="AMB126" s="231"/>
      <c r="AMC126" s="231"/>
      <c r="AMD126" s="231"/>
      <c r="AME126" s="231"/>
      <c r="AMF126" s="231"/>
      <c r="AMG126" s="231"/>
      <c r="AMH126" s="231"/>
    </row>
    <row r="127" spans="1:1022" s="230" customFormat="1" x14ac:dyDescent="0.25">
      <c r="A127" s="256"/>
      <c r="B127" s="257"/>
      <c r="C127" s="257"/>
      <c r="D127" s="231"/>
      <c r="E127" s="258"/>
      <c r="F127" s="259"/>
      <c r="G127" s="231"/>
      <c r="H127" s="231"/>
      <c r="I127" s="231"/>
      <c r="J127" s="259"/>
      <c r="K127" s="259"/>
      <c r="L127" s="231"/>
      <c r="M127" s="231"/>
      <c r="N127" s="259"/>
      <c r="O127" s="231"/>
      <c r="P127" s="231"/>
      <c r="Q127" s="231"/>
      <c r="R127" s="231"/>
      <c r="S127" s="260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319"/>
      <c r="AL127" s="231"/>
      <c r="AM127" s="231"/>
      <c r="AN127" s="231"/>
      <c r="AO127" s="231"/>
      <c r="AP127" s="231"/>
      <c r="AQ127" s="231"/>
      <c r="AR127" s="231"/>
      <c r="AS127" s="231"/>
      <c r="AT127" s="231"/>
      <c r="AU127" s="231"/>
      <c r="AV127" s="319"/>
      <c r="AW127" s="231"/>
      <c r="AX127" s="231"/>
      <c r="AY127" s="231"/>
      <c r="AZ127" s="231"/>
      <c r="BA127" s="231"/>
      <c r="BB127" s="231"/>
      <c r="BC127" s="231"/>
      <c r="BD127" s="231"/>
      <c r="BE127" s="231"/>
      <c r="BF127" s="231"/>
      <c r="BG127" s="231"/>
      <c r="BH127" s="231"/>
      <c r="BI127" s="231"/>
      <c r="BJ127" s="231"/>
      <c r="BK127" s="231"/>
      <c r="BL127" s="231"/>
      <c r="BM127" s="231"/>
      <c r="BN127" s="231"/>
      <c r="BO127" s="231"/>
      <c r="BP127" s="231"/>
      <c r="BQ127" s="231"/>
      <c r="BR127" s="231"/>
      <c r="BS127" s="231"/>
      <c r="BT127" s="231"/>
      <c r="BU127" s="231"/>
      <c r="BV127" s="231"/>
      <c r="BW127" s="231"/>
      <c r="BX127" s="231"/>
      <c r="BY127" s="231"/>
      <c r="BZ127" s="231"/>
      <c r="CA127" s="231"/>
      <c r="CB127" s="231"/>
      <c r="CC127" s="231"/>
      <c r="CD127" s="231"/>
      <c r="CE127" s="231"/>
      <c r="CF127" s="231"/>
      <c r="CG127" s="231"/>
      <c r="CH127" s="231"/>
      <c r="CI127" s="231"/>
      <c r="CJ127" s="231"/>
      <c r="CK127" s="231"/>
      <c r="CL127" s="231"/>
      <c r="CM127" s="231"/>
      <c r="CN127" s="231"/>
      <c r="CO127" s="231"/>
      <c r="CP127" s="231"/>
      <c r="CQ127" s="231"/>
      <c r="CR127" s="231"/>
      <c r="CS127" s="231"/>
      <c r="CT127" s="231"/>
      <c r="CU127" s="231"/>
      <c r="CV127" s="231"/>
      <c r="CW127" s="231"/>
      <c r="CX127" s="231"/>
      <c r="CY127" s="231"/>
      <c r="CZ127" s="231"/>
      <c r="DA127" s="231"/>
      <c r="DB127" s="231"/>
      <c r="DC127" s="231"/>
      <c r="DD127" s="231"/>
      <c r="DE127" s="231"/>
      <c r="DF127" s="231"/>
      <c r="DG127" s="231"/>
      <c r="DH127" s="231"/>
      <c r="DI127" s="231"/>
      <c r="DJ127" s="231"/>
      <c r="DK127" s="231"/>
      <c r="DL127" s="231"/>
      <c r="DM127" s="231"/>
      <c r="DN127" s="231"/>
      <c r="DO127" s="231"/>
      <c r="DP127" s="231"/>
      <c r="DQ127" s="231"/>
      <c r="DR127" s="231"/>
      <c r="DS127" s="231"/>
      <c r="DT127" s="231"/>
      <c r="DU127" s="231"/>
      <c r="DV127" s="231"/>
      <c r="DW127" s="231"/>
      <c r="DX127" s="231"/>
      <c r="DY127" s="231"/>
      <c r="DZ127" s="231"/>
      <c r="EA127" s="231"/>
      <c r="EB127" s="231"/>
      <c r="EC127" s="231"/>
      <c r="ED127" s="231"/>
      <c r="EE127" s="231"/>
      <c r="EF127" s="231"/>
      <c r="EG127" s="231"/>
      <c r="EH127" s="231"/>
      <c r="EI127" s="231"/>
      <c r="EJ127" s="231"/>
      <c r="EK127" s="231"/>
      <c r="EL127" s="231"/>
      <c r="EM127" s="231"/>
      <c r="EN127" s="231"/>
      <c r="EO127" s="231"/>
      <c r="EP127" s="231"/>
      <c r="EQ127" s="231"/>
      <c r="ER127" s="231"/>
      <c r="ES127" s="231"/>
      <c r="ET127" s="231"/>
      <c r="EU127" s="231"/>
      <c r="EV127" s="231"/>
      <c r="EW127" s="231"/>
      <c r="EX127" s="231"/>
      <c r="EY127" s="231"/>
      <c r="EZ127" s="231"/>
      <c r="FA127" s="231"/>
      <c r="FB127" s="231"/>
      <c r="FC127" s="231"/>
      <c r="FD127" s="231"/>
      <c r="FE127" s="231"/>
      <c r="FF127" s="231"/>
      <c r="FG127" s="231"/>
      <c r="FH127" s="231"/>
      <c r="FI127" s="231"/>
      <c r="FJ127" s="231"/>
      <c r="FK127" s="231"/>
      <c r="FL127" s="231"/>
      <c r="FM127" s="231"/>
      <c r="FN127" s="231"/>
      <c r="FO127" s="231"/>
      <c r="FP127" s="231"/>
      <c r="FQ127" s="231"/>
      <c r="FR127" s="231"/>
      <c r="FS127" s="231"/>
      <c r="FT127" s="231"/>
      <c r="FU127" s="231"/>
      <c r="FV127" s="231"/>
      <c r="FW127" s="231"/>
      <c r="FX127" s="231"/>
      <c r="FY127" s="231"/>
      <c r="FZ127" s="231"/>
      <c r="GA127" s="231"/>
      <c r="GB127" s="231"/>
      <c r="GC127" s="231"/>
      <c r="GD127" s="231"/>
      <c r="GE127" s="231"/>
      <c r="GF127" s="231"/>
      <c r="GG127" s="231"/>
      <c r="GH127" s="231"/>
      <c r="GI127" s="231"/>
      <c r="GJ127" s="231"/>
      <c r="GK127" s="231"/>
      <c r="GL127" s="231"/>
      <c r="GM127" s="231"/>
      <c r="GN127" s="231"/>
      <c r="GO127" s="231"/>
      <c r="GP127" s="231"/>
      <c r="GQ127" s="231"/>
      <c r="GR127" s="231"/>
      <c r="GS127" s="231"/>
      <c r="GT127" s="231"/>
      <c r="GU127" s="231"/>
      <c r="GV127" s="231"/>
      <c r="GW127" s="231"/>
      <c r="GX127" s="231"/>
      <c r="GY127" s="231"/>
      <c r="GZ127" s="231"/>
      <c r="HA127" s="231"/>
      <c r="HB127" s="231"/>
      <c r="HC127" s="231"/>
      <c r="HD127" s="231"/>
      <c r="HE127" s="231"/>
      <c r="HF127" s="231"/>
      <c r="HG127" s="231"/>
      <c r="HH127" s="231"/>
      <c r="HI127" s="231"/>
      <c r="HJ127" s="231"/>
      <c r="HK127" s="231"/>
      <c r="HL127" s="231"/>
      <c r="HM127" s="231"/>
      <c r="HN127" s="231"/>
      <c r="HO127" s="231"/>
      <c r="HP127" s="231"/>
      <c r="HQ127" s="231"/>
      <c r="HR127" s="231"/>
      <c r="HS127" s="231"/>
      <c r="HT127" s="231"/>
      <c r="HU127" s="231"/>
      <c r="HV127" s="231"/>
      <c r="HW127" s="231"/>
      <c r="HX127" s="231"/>
      <c r="HY127" s="231"/>
      <c r="HZ127" s="231"/>
      <c r="IA127" s="231"/>
      <c r="IB127" s="231"/>
      <c r="IC127" s="231"/>
      <c r="ID127" s="231"/>
      <c r="IE127" s="231"/>
      <c r="IF127" s="231"/>
      <c r="IG127" s="231"/>
      <c r="IH127" s="231"/>
      <c r="II127" s="231"/>
      <c r="IJ127" s="231"/>
      <c r="IK127" s="231"/>
      <c r="IL127" s="231"/>
      <c r="IM127" s="231"/>
      <c r="IN127" s="231"/>
      <c r="IO127" s="231"/>
      <c r="IP127" s="231"/>
      <c r="IQ127" s="231"/>
      <c r="IR127" s="231"/>
      <c r="IS127" s="231"/>
      <c r="IT127" s="231"/>
      <c r="IU127" s="231"/>
      <c r="IV127" s="231"/>
      <c r="IW127" s="231"/>
      <c r="IX127" s="231"/>
      <c r="IY127" s="231"/>
      <c r="IZ127" s="231"/>
      <c r="JA127" s="231"/>
      <c r="JB127" s="231"/>
      <c r="JC127" s="231"/>
      <c r="JD127" s="231"/>
      <c r="JE127" s="231"/>
      <c r="JF127" s="231"/>
      <c r="JG127" s="231"/>
      <c r="JH127" s="231"/>
      <c r="JI127" s="231"/>
      <c r="JJ127" s="231"/>
      <c r="JK127" s="231"/>
      <c r="JL127" s="231"/>
      <c r="JM127" s="231"/>
      <c r="JN127" s="231"/>
      <c r="JO127" s="231"/>
      <c r="JP127" s="231"/>
      <c r="JQ127" s="231"/>
      <c r="JR127" s="231"/>
      <c r="JS127" s="231"/>
      <c r="JT127" s="231"/>
      <c r="JU127" s="231"/>
      <c r="JV127" s="231"/>
      <c r="JW127" s="231"/>
      <c r="JX127" s="231"/>
      <c r="JY127" s="231"/>
      <c r="JZ127" s="231"/>
      <c r="KA127" s="231"/>
      <c r="KB127" s="231"/>
      <c r="KC127" s="231"/>
      <c r="KD127" s="231"/>
      <c r="KE127" s="231"/>
      <c r="KF127" s="231"/>
      <c r="KG127" s="231"/>
      <c r="KH127" s="231"/>
      <c r="KI127" s="231"/>
      <c r="KJ127" s="231"/>
      <c r="KK127" s="231"/>
      <c r="KL127" s="231"/>
      <c r="KM127" s="231"/>
      <c r="KN127" s="231"/>
      <c r="KO127" s="231"/>
      <c r="KP127" s="231"/>
      <c r="KQ127" s="231"/>
      <c r="KR127" s="231"/>
      <c r="KS127" s="231"/>
      <c r="KT127" s="231"/>
      <c r="KU127" s="231"/>
      <c r="KV127" s="231"/>
      <c r="KW127" s="231"/>
      <c r="KX127" s="231"/>
      <c r="KY127" s="231"/>
      <c r="KZ127" s="231"/>
      <c r="LA127" s="231"/>
      <c r="LB127" s="231"/>
      <c r="LC127" s="231"/>
      <c r="LD127" s="231"/>
      <c r="LE127" s="231"/>
      <c r="LF127" s="231"/>
      <c r="LG127" s="231"/>
      <c r="LH127" s="231"/>
      <c r="LI127" s="231"/>
      <c r="LJ127" s="231"/>
      <c r="LK127" s="231"/>
      <c r="LL127" s="231"/>
      <c r="LM127" s="231"/>
      <c r="LN127" s="231"/>
      <c r="LO127" s="231"/>
      <c r="LP127" s="231"/>
      <c r="LQ127" s="231"/>
      <c r="LR127" s="231"/>
      <c r="LS127" s="231"/>
      <c r="LT127" s="231"/>
      <c r="LU127" s="231"/>
      <c r="LV127" s="231"/>
      <c r="LW127" s="231"/>
      <c r="LX127" s="231"/>
      <c r="LY127" s="231"/>
      <c r="LZ127" s="231"/>
      <c r="MA127" s="231"/>
      <c r="MB127" s="231"/>
      <c r="MC127" s="231"/>
      <c r="MD127" s="231"/>
      <c r="ME127" s="231"/>
      <c r="MF127" s="231"/>
      <c r="MG127" s="231"/>
      <c r="MH127" s="231"/>
      <c r="MI127" s="231"/>
      <c r="MJ127" s="231"/>
      <c r="MK127" s="231"/>
      <c r="ML127" s="231"/>
      <c r="MM127" s="231"/>
      <c r="MN127" s="231"/>
      <c r="MO127" s="231"/>
      <c r="MP127" s="231"/>
      <c r="MQ127" s="231"/>
      <c r="MR127" s="231"/>
      <c r="MS127" s="231"/>
      <c r="MT127" s="231"/>
      <c r="MU127" s="231"/>
      <c r="MV127" s="231"/>
      <c r="MW127" s="231"/>
      <c r="MX127" s="231"/>
      <c r="MY127" s="231"/>
      <c r="MZ127" s="231"/>
      <c r="NA127" s="231"/>
      <c r="NB127" s="231"/>
      <c r="NC127" s="231"/>
      <c r="ND127" s="231"/>
      <c r="NE127" s="231"/>
      <c r="NF127" s="231"/>
      <c r="NG127" s="231"/>
      <c r="NH127" s="231"/>
      <c r="NI127" s="231"/>
      <c r="NJ127" s="231"/>
      <c r="NK127" s="231"/>
      <c r="NL127" s="231"/>
      <c r="NM127" s="231"/>
      <c r="NN127" s="231"/>
      <c r="NO127" s="231"/>
      <c r="NP127" s="231"/>
      <c r="NQ127" s="231"/>
      <c r="NR127" s="231"/>
      <c r="NS127" s="231"/>
      <c r="NT127" s="231"/>
      <c r="NU127" s="231"/>
      <c r="NV127" s="231"/>
      <c r="NW127" s="231"/>
      <c r="NX127" s="231"/>
      <c r="NY127" s="231"/>
      <c r="NZ127" s="231"/>
      <c r="OA127" s="231"/>
      <c r="OB127" s="231"/>
      <c r="OC127" s="231"/>
      <c r="OD127" s="231"/>
      <c r="OE127" s="231"/>
      <c r="OF127" s="231"/>
      <c r="OG127" s="231"/>
      <c r="OH127" s="231"/>
      <c r="OI127" s="231"/>
      <c r="OJ127" s="231"/>
      <c r="OK127" s="231"/>
      <c r="OL127" s="231"/>
      <c r="OM127" s="231"/>
      <c r="ON127" s="231"/>
      <c r="OO127" s="231"/>
      <c r="OP127" s="231"/>
      <c r="OQ127" s="231"/>
      <c r="OR127" s="231"/>
      <c r="OS127" s="231"/>
      <c r="OT127" s="231"/>
      <c r="OU127" s="231"/>
      <c r="OV127" s="231"/>
      <c r="OW127" s="231"/>
      <c r="OX127" s="231"/>
      <c r="OY127" s="231"/>
      <c r="OZ127" s="231"/>
      <c r="PA127" s="231"/>
      <c r="PB127" s="231"/>
      <c r="PC127" s="231"/>
      <c r="PD127" s="231"/>
      <c r="PE127" s="231"/>
      <c r="PF127" s="231"/>
      <c r="PG127" s="231"/>
      <c r="PH127" s="231"/>
      <c r="PI127" s="231"/>
      <c r="PJ127" s="231"/>
      <c r="PK127" s="231"/>
      <c r="PL127" s="231"/>
      <c r="PM127" s="231"/>
      <c r="PN127" s="231"/>
      <c r="PO127" s="231"/>
      <c r="PP127" s="231"/>
      <c r="PQ127" s="231"/>
      <c r="PR127" s="231"/>
      <c r="PS127" s="231"/>
      <c r="PT127" s="231"/>
      <c r="PU127" s="231"/>
      <c r="PV127" s="231"/>
      <c r="PW127" s="231"/>
      <c r="PX127" s="231"/>
      <c r="PY127" s="231"/>
      <c r="PZ127" s="231"/>
      <c r="QA127" s="231"/>
      <c r="QB127" s="231"/>
      <c r="QC127" s="231"/>
      <c r="QD127" s="231"/>
      <c r="QE127" s="231"/>
      <c r="QF127" s="231"/>
      <c r="QG127" s="231"/>
      <c r="QH127" s="231"/>
      <c r="QI127" s="231"/>
      <c r="QJ127" s="231"/>
      <c r="QK127" s="231"/>
      <c r="QL127" s="231"/>
      <c r="QM127" s="231"/>
      <c r="QN127" s="231"/>
      <c r="QO127" s="231"/>
      <c r="QP127" s="231"/>
      <c r="QQ127" s="231"/>
      <c r="QR127" s="231"/>
      <c r="QS127" s="231"/>
      <c r="QT127" s="231"/>
      <c r="QU127" s="231"/>
      <c r="QV127" s="231"/>
      <c r="QW127" s="231"/>
      <c r="QX127" s="231"/>
      <c r="QY127" s="231"/>
      <c r="QZ127" s="231"/>
      <c r="RA127" s="231"/>
      <c r="RB127" s="231"/>
      <c r="RC127" s="231"/>
      <c r="RD127" s="231"/>
      <c r="RE127" s="231"/>
      <c r="RF127" s="231"/>
      <c r="RG127" s="231"/>
      <c r="RH127" s="231"/>
      <c r="RI127" s="231"/>
      <c r="RJ127" s="231"/>
      <c r="RK127" s="231"/>
      <c r="RL127" s="231"/>
      <c r="RM127" s="231"/>
      <c r="RN127" s="231"/>
      <c r="RO127" s="231"/>
      <c r="RP127" s="231"/>
      <c r="RQ127" s="231"/>
      <c r="RR127" s="231"/>
      <c r="RS127" s="231"/>
      <c r="RT127" s="231"/>
      <c r="RU127" s="231"/>
      <c r="RV127" s="231"/>
      <c r="RW127" s="231"/>
      <c r="RX127" s="231"/>
      <c r="RY127" s="231"/>
      <c r="RZ127" s="231"/>
      <c r="SA127" s="231"/>
      <c r="SB127" s="231"/>
      <c r="SC127" s="231"/>
      <c r="SD127" s="231"/>
      <c r="SE127" s="231"/>
      <c r="SF127" s="231"/>
      <c r="SG127" s="231"/>
      <c r="SH127" s="231"/>
      <c r="SI127" s="231"/>
      <c r="SJ127" s="231"/>
      <c r="SK127" s="231"/>
      <c r="SL127" s="231"/>
      <c r="SM127" s="231"/>
      <c r="SN127" s="231"/>
      <c r="SO127" s="231"/>
      <c r="SP127" s="231"/>
      <c r="SQ127" s="231"/>
      <c r="SR127" s="231"/>
      <c r="SS127" s="231"/>
      <c r="ST127" s="231"/>
      <c r="SU127" s="231"/>
      <c r="SV127" s="231"/>
      <c r="SW127" s="231"/>
      <c r="SX127" s="231"/>
      <c r="SY127" s="231"/>
      <c r="SZ127" s="231"/>
      <c r="TA127" s="231"/>
      <c r="TB127" s="231"/>
      <c r="TC127" s="231"/>
      <c r="TD127" s="231"/>
      <c r="TE127" s="231"/>
      <c r="TF127" s="231"/>
      <c r="TG127" s="231"/>
      <c r="TH127" s="231"/>
      <c r="TI127" s="231"/>
      <c r="TJ127" s="231"/>
      <c r="TK127" s="231"/>
      <c r="TL127" s="231"/>
      <c r="TM127" s="231"/>
      <c r="TN127" s="231"/>
      <c r="TO127" s="231"/>
      <c r="TP127" s="231"/>
      <c r="TQ127" s="231"/>
      <c r="TR127" s="231"/>
      <c r="TS127" s="231"/>
      <c r="TT127" s="231"/>
      <c r="TU127" s="231"/>
      <c r="TV127" s="231"/>
      <c r="TW127" s="231"/>
      <c r="TX127" s="231"/>
      <c r="TY127" s="231"/>
      <c r="TZ127" s="231"/>
      <c r="UA127" s="231"/>
      <c r="UB127" s="231"/>
      <c r="UC127" s="231"/>
      <c r="UD127" s="231"/>
      <c r="UE127" s="231"/>
      <c r="UF127" s="231"/>
      <c r="UG127" s="231"/>
      <c r="UH127" s="231"/>
      <c r="UI127" s="231"/>
      <c r="UJ127" s="231"/>
      <c r="UK127" s="231"/>
      <c r="UL127" s="231"/>
      <c r="UM127" s="231"/>
      <c r="UN127" s="231"/>
      <c r="UO127" s="231"/>
      <c r="UP127" s="231"/>
      <c r="UQ127" s="231"/>
      <c r="UR127" s="231"/>
      <c r="US127" s="231"/>
      <c r="UT127" s="231"/>
      <c r="UU127" s="231"/>
      <c r="UV127" s="231"/>
      <c r="UW127" s="231"/>
      <c r="UX127" s="231"/>
      <c r="UY127" s="231"/>
      <c r="UZ127" s="231"/>
      <c r="VA127" s="231"/>
      <c r="VB127" s="231"/>
      <c r="VC127" s="231"/>
      <c r="VD127" s="231"/>
      <c r="VE127" s="231"/>
      <c r="VF127" s="231"/>
      <c r="VG127" s="231"/>
      <c r="VH127" s="231"/>
      <c r="VI127" s="231"/>
      <c r="VJ127" s="231"/>
      <c r="VK127" s="231"/>
      <c r="VL127" s="231"/>
      <c r="VM127" s="231"/>
      <c r="VN127" s="231"/>
      <c r="VO127" s="231"/>
      <c r="VP127" s="231"/>
      <c r="VQ127" s="231"/>
      <c r="VR127" s="231"/>
      <c r="VS127" s="231"/>
      <c r="VT127" s="231"/>
      <c r="VU127" s="231"/>
      <c r="VV127" s="231"/>
      <c r="VW127" s="231"/>
      <c r="VX127" s="231"/>
      <c r="VY127" s="231"/>
      <c r="VZ127" s="231"/>
      <c r="WA127" s="231"/>
      <c r="WB127" s="231"/>
      <c r="WC127" s="231"/>
      <c r="WD127" s="231"/>
      <c r="WE127" s="231"/>
      <c r="WF127" s="231"/>
      <c r="WG127" s="231"/>
      <c r="WH127" s="231"/>
      <c r="WI127" s="231"/>
      <c r="WJ127" s="231"/>
      <c r="WK127" s="231"/>
      <c r="WL127" s="231"/>
      <c r="WM127" s="231"/>
      <c r="WN127" s="231"/>
      <c r="WO127" s="231"/>
      <c r="WP127" s="231"/>
      <c r="WQ127" s="231"/>
      <c r="WR127" s="231"/>
      <c r="WS127" s="231"/>
      <c r="WT127" s="231"/>
      <c r="WU127" s="231"/>
      <c r="WV127" s="231"/>
      <c r="WW127" s="231"/>
      <c r="WX127" s="231"/>
      <c r="WY127" s="231"/>
      <c r="WZ127" s="231"/>
      <c r="XA127" s="231"/>
      <c r="XB127" s="231"/>
      <c r="XC127" s="231"/>
      <c r="XD127" s="231"/>
      <c r="XE127" s="231"/>
      <c r="XF127" s="231"/>
      <c r="XG127" s="231"/>
      <c r="XH127" s="231"/>
      <c r="XI127" s="231"/>
      <c r="XJ127" s="231"/>
      <c r="XK127" s="231"/>
      <c r="XL127" s="231"/>
      <c r="XM127" s="231"/>
      <c r="XN127" s="231"/>
      <c r="XO127" s="231"/>
      <c r="XP127" s="231"/>
      <c r="XQ127" s="231"/>
      <c r="XR127" s="231"/>
      <c r="XS127" s="231"/>
      <c r="XT127" s="231"/>
      <c r="XU127" s="231"/>
      <c r="XV127" s="231"/>
      <c r="XW127" s="231"/>
      <c r="XX127" s="231"/>
      <c r="XY127" s="231"/>
      <c r="XZ127" s="231"/>
      <c r="YA127" s="231"/>
      <c r="YB127" s="231"/>
      <c r="YC127" s="231"/>
      <c r="YD127" s="231"/>
      <c r="YE127" s="231"/>
      <c r="YF127" s="231"/>
      <c r="YG127" s="231"/>
      <c r="YH127" s="231"/>
      <c r="YI127" s="231"/>
      <c r="YJ127" s="231"/>
      <c r="YK127" s="231"/>
      <c r="YL127" s="231"/>
      <c r="YM127" s="231"/>
      <c r="YN127" s="231"/>
      <c r="YO127" s="231"/>
      <c r="YP127" s="231"/>
      <c r="YQ127" s="231"/>
      <c r="YR127" s="231"/>
      <c r="YS127" s="231"/>
      <c r="YT127" s="231"/>
      <c r="YU127" s="231"/>
      <c r="YV127" s="231"/>
      <c r="YW127" s="231"/>
      <c r="YX127" s="231"/>
      <c r="YY127" s="231"/>
      <c r="YZ127" s="231"/>
      <c r="ZA127" s="231"/>
      <c r="ZB127" s="231"/>
      <c r="ZC127" s="231"/>
      <c r="ZD127" s="231"/>
      <c r="ZE127" s="231"/>
      <c r="ZF127" s="231"/>
      <c r="ZG127" s="231"/>
      <c r="ZH127" s="231"/>
      <c r="ZI127" s="231"/>
      <c r="ZJ127" s="231"/>
      <c r="ZK127" s="231"/>
      <c r="ZL127" s="231"/>
      <c r="ZM127" s="231"/>
      <c r="ZN127" s="231"/>
      <c r="ZO127" s="231"/>
      <c r="ZP127" s="231"/>
      <c r="ZQ127" s="231"/>
      <c r="ZR127" s="231"/>
      <c r="ZS127" s="231"/>
      <c r="ZT127" s="231"/>
      <c r="ZU127" s="231"/>
      <c r="ZV127" s="231"/>
      <c r="ZW127" s="231"/>
      <c r="ZX127" s="231"/>
      <c r="ZY127" s="231"/>
      <c r="ZZ127" s="231"/>
      <c r="AAA127" s="231"/>
      <c r="AAB127" s="231"/>
      <c r="AAC127" s="231"/>
      <c r="AAD127" s="231"/>
      <c r="AAE127" s="231"/>
      <c r="AAF127" s="231"/>
      <c r="AAG127" s="231"/>
      <c r="AAH127" s="231"/>
      <c r="AAI127" s="231"/>
      <c r="AAJ127" s="231"/>
      <c r="AAK127" s="231"/>
      <c r="AAL127" s="231"/>
      <c r="AAM127" s="231"/>
      <c r="AAN127" s="231"/>
      <c r="AAO127" s="231"/>
      <c r="AAP127" s="231"/>
      <c r="AAQ127" s="231"/>
      <c r="AAR127" s="231"/>
      <c r="AAS127" s="231"/>
      <c r="AAT127" s="231"/>
      <c r="AAU127" s="231"/>
      <c r="AAV127" s="231"/>
      <c r="AAW127" s="231"/>
      <c r="AAX127" s="231"/>
      <c r="AAY127" s="231"/>
      <c r="AAZ127" s="231"/>
      <c r="ABA127" s="231"/>
      <c r="ABB127" s="231"/>
      <c r="ABC127" s="231"/>
      <c r="ABD127" s="231"/>
      <c r="ABE127" s="231"/>
      <c r="ABF127" s="231"/>
      <c r="ABG127" s="231"/>
      <c r="ABH127" s="231"/>
      <c r="ABI127" s="231"/>
      <c r="ABJ127" s="231"/>
      <c r="ABK127" s="231"/>
      <c r="ABL127" s="231"/>
      <c r="ABM127" s="231"/>
      <c r="ABN127" s="231"/>
      <c r="ABO127" s="231"/>
      <c r="ABP127" s="231"/>
      <c r="ABQ127" s="231"/>
      <c r="ABR127" s="231"/>
      <c r="ABS127" s="231"/>
      <c r="ABT127" s="231"/>
      <c r="ABU127" s="231"/>
      <c r="ABV127" s="231"/>
      <c r="ABW127" s="231"/>
      <c r="ABX127" s="231"/>
      <c r="ABY127" s="231"/>
      <c r="ABZ127" s="231"/>
      <c r="ACA127" s="231"/>
      <c r="ACB127" s="231"/>
      <c r="ACC127" s="231"/>
      <c r="ACD127" s="231"/>
      <c r="ACE127" s="231"/>
      <c r="ACF127" s="231"/>
      <c r="ACG127" s="231"/>
      <c r="ACH127" s="231"/>
      <c r="ACI127" s="231"/>
      <c r="ACJ127" s="231"/>
      <c r="ACK127" s="231"/>
      <c r="ACL127" s="231"/>
      <c r="ACM127" s="231"/>
      <c r="ACN127" s="231"/>
      <c r="ACO127" s="231"/>
      <c r="ACP127" s="231"/>
      <c r="ACQ127" s="231"/>
      <c r="ACR127" s="231"/>
      <c r="ACS127" s="231"/>
      <c r="ACT127" s="231"/>
      <c r="ACU127" s="231"/>
      <c r="ACV127" s="231"/>
      <c r="ACW127" s="231"/>
      <c r="ACX127" s="231"/>
      <c r="ACY127" s="231"/>
      <c r="ACZ127" s="231"/>
      <c r="ADA127" s="231"/>
      <c r="ADB127" s="231"/>
      <c r="ADC127" s="231"/>
      <c r="ADD127" s="231"/>
      <c r="ADE127" s="231"/>
      <c r="ADF127" s="231"/>
      <c r="ADG127" s="231"/>
      <c r="ADH127" s="231"/>
      <c r="ADI127" s="231"/>
      <c r="ADJ127" s="231"/>
      <c r="ADK127" s="231"/>
      <c r="ADL127" s="231"/>
      <c r="ADM127" s="231"/>
      <c r="ADN127" s="231"/>
      <c r="ADO127" s="231"/>
      <c r="ADP127" s="231"/>
      <c r="ADQ127" s="231"/>
      <c r="ADR127" s="231"/>
      <c r="ADS127" s="231"/>
      <c r="ADT127" s="231"/>
      <c r="ADU127" s="231"/>
      <c r="ADV127" s="231"/>
      <c r="ADW127" s="231"/>
      <c r="ADX127" s="231"/>
      <c r="ADY127" s="231"/>
      <c r="ADZ127" s="231"/>
      <c r="AEA127" s="231"/>
      <c r="AEB127" s="231"/>
      <c r="AEC127" s="231"/>
      <c r="AED127" s="231"/>
      <c r="AEE127" s="231"/>
      <c r="AEF127" s="231"/>
      <c r="AEG127" s="231"/>
      <c r="AEH127" s="231"/>
      <c r="AEI127" s="231"/>
      <c r="AEJ127" s="231"/>
      <c r="AEK127" s="231"/>
      <c r="AEL127" s="231"/>
      <c r="AEM127" s="231"/>
      <c r="AEN127" s="231"/>
      <c r="AEO127" s="231"/>
      <c r="AEP127" s="231"/>
      <c r="AEQ127" s="231"/>
      <c r="AER127" s="231"/>
      <c r="AES127" s="231"/>
      <c r="AET127" s="231"/>
      <c r="AEU127" s="231"/>
      <c r="AEV127" s="231"/>
      <c r="AEW127" s="231"/>
      <c r="AEX127" s="231"/>
      <c r="AEY127" s="231"/>
      <c r="AEZ127" s="231"/>
      <c r="AFA127" s="231"/>
      <c r="AFB127" s="231"/>
      <c r="AFC127" s="231"/>
      <c r="AFD127" s="231"/>
      <c r="AFE127" s="231"/>
      <c r="AFF127" s="231"/>
      <c r="AFG127" s="231"/>
      <c r="AFH127" s="231"/>
      <c r="AFI127" s="231"/>
      <c r="AFJ127" s="231"/>
      <c r="AFK127" s="231"/>
      <c r="AFL127" s="231"/>
      <c r="AFM127" s="231"/>
      <c r="AFN127" s="231"/>
      <c r="AFO127" s="231"/>
      <c r="AFP127" s="231"/>
      <c r="AFQ127" s="231"/>
      <c r="AFR127" s="231"/>
      <c r="AFS127" s="231"/>
      <c r="AFT127" s="231"/>
      <c r="AFU127" s="231"/>
      <c r="AFV127" s="231"/>
      <c r="AFW127" s="231"/>
      <c r="AFX127" s="231"/>
      <c r="AFY127" s="231"/>
      <c r="AFZ127" s="231"/>
      <c r="AGA127" s="231"/>
      <c r="AGB127" s="231"/>
      <c r="AGC127" s="231"/>
      <c r="AGD127" s="231"/>
      <c r="AGE127" s="231"/>
      <c r="AGF127" s="231"/>
      <c r="AGG127" s="231"/>
      <c r="AGH127" s="231"/>
      <c r="AGI127" s="231"/>
      <c r="AGJ127" s="231"/>
      <c r="AGK127" s="231"/>
      <c r="AGL127" s="231"/>
      <c r="AGM127" s="231"/>
      <c r="AGN127" s="231"/>
      <c r="AGO127" s="231"/>
      <c r="AGP127" s="231"/>
      <c r="AGQ127" s="231"/>
      <c r="AGR127" s="231"/>
      <c r="AGS127" s="231"/>
      <c r="AGT127" s="231"/>
      <c r="AGU127" s="231"/>
      <c r="AGV127" s="231"/>
      <c r="AGW127" s="231"/>
      <c r="AGX127" s="231"/>
      <c r="AGY127" s="231"/>
      <c r="AGZ127" s="231"/>
      <c r="AHA127" s="231"/>
      <c r="AHB127" s="231"/>
      <c r="AHC127" s="231"/>
      <c r="AHD127" s="231"/>
      <c r="AHE127" s="231"/>
      <c r="AHF127" s="231"/>
      <c r="AHG127" s="231"/>
      <c r="AHH127" s="231"/>
      <c r="AHI127" s="231"/>
      <c r="AHJ127" s="231"/>
      <c r="AHK127" s="231"/>
      <c r="AHL127" s="231"/>
      <c r="AHM127" s="231"/>
      <c r="AHN127" s="231"/>
      <c r="AHO127" s="231"/>
      <c r="AHP127" s="231"/>
      <c r="AHQ127" s="231"/>
      <c r="AHR127" s="231"/>
      <c r="AHS127" s="231"/>
      <c r="AHT127" s="231"/>
      <c r="AHU127" s="231"/>
      <c r="AHV127" s="231"/>
      <c r="AHW127" s="231"/>
      <c r="AHX127" s="231"/>
      <c r="AHY127" s="231"/>
      <c r="AHZ127" s="231"/>
      <c r="AIA127" s="231"/>
      <c r="AIB127" s="231"/>
      <c r="AIC127" s="231"/>
      <c r="AID127" s="231"/>
      <c r="AIE127" s="231"/>
      <c r="AIF127" s="231"/>
      <c r="AIG127" s="231"/>
      <c r="AIH127" s="231"/>
      <c r="AII127" s="231"/>
      <c r="AIJ127" s="231"/>
      <c r="AIK127" s="231"/>
      <c r="AIL127" s="231"/>
      <c r="AIM127" s="231"/>
      <c r="AIN127" s="231"/>
      <c r="AIO127" s="231"/>
      <c r="AIP127" s="231"/>
      <c r="AIQ127" s="231"/>
      <c r="AIR127" s="231"/>
      <c r="AIS127" s="231"/>
      <c r="AIT127" s="231"/>
      <c r="AIU127" s="231"/>
      <c r="AIV127" s="231"/>
      <c r="AIW127" s="231"/>
      <c r="AIX127" s="231"/>
      <c r="AIY127" s="231"/>
      <c r="AIZ127" s="231"/>
      <c r="AJA127" s="231"/>
      <c r="AJB127" s="231"/>
      <c r="AJC127" s="231"/>
      <c r="AJD127" s="231"/>
      <c r="AJE127" s="231"/>
      <c r="AJF127" s="231"/>
      <c r="AJG127" s="231"/>
      <c r="AJH127" s="231"/>
      <c r="AJI127" s="231"/>
      <c r="AJJ127" s="231"/>
      <c r="AJK127" s="231"/>
      <c r="AJL127" s="231"/>
      <c r="AJM127" s="231"/>
      <c r="AJN127" s="231"/>
      <c r="AJO127" s="231"/>
      <c r="AJP127" s="231"/>
      <c r="AJQ127" s="231"/>
      <c r="AJR127" s="231"/>
      <c r="AJS127" s="231"/>
      <c r="AJT127" s="231"/>
      <c r="AJU127" s="231"/>
      <c r="AJV127" s="231"/>
      <c r="AJW127" s="231"/>
      <c r="AJX127" s="231"/>
      <c r="AJY127" s="231"/>
      <c r="AJZ127" s="231"/>
      <c r="AKA127" s="231"/>
      <c r="AKB127" s="231"/>
      <c r="AKC127" s="231"/>
      <c r="AKD127" s="231"/>
      <c r="AKE127" s="231"/>
      <c r="AKF127" s="231"/>
      <c r="AKG127" s="231"/>
      <c r="AKH127" s="231"/>
      <c r="AKI127" s="231"/>
      <c r="AKJ127" s="231"/>
      <c r="AKK127" s="231"/>
      <c r="AKL127" s="231"/>
      <c r="AKM127" s="231"/>
      <c r="AKN127" s="231"/>
      <c r="AKO127" s="231"/>
      <c r="AKP127" s="231"/>
      <c r="AKQ127" s="231"/>
      <c r="AKR127" s="231"/>
      <c r="AKS127" s="231"/>
      <c r="AKT127" s="231"/>
      <c r="AKU127" s="231"/>
      <c r="AKV127" s="231"/>
      <c r="AKW127" s="231"/>
      <c r="AKX127" s="231"/>
      <c r="AKY127" s="231"/>
      <c r="AKZ127" s="231"/>
      <c r="ALA127" s="231"/>
      <c r="ALB127" s="231"/>
      <c r="ALC127" s="231"/>
      <c r="ALD127" s="231"/>
      <c r="ALE127" s="231"/>
      <c r="ALF127" s="231"/>
      <c r="ALG127" s="231"/>
      <c r="ALH127" s="231"/>
      <c r="ALI127" s="231"/>
      <c r="ALJ127" s="231"/>
      <c r="ALK127" s="231"/>
      <c r="ALL127" s="231"/>
      <c r="ALM127" s="231"/>
      <c r="ALN127" s="231"/>
      <c r="ALO127" s="231"/>
      <c r="ALP127" s="231"/>
      <c r="ALQ127" s="231"/>
      <c r="ALR127" s="231"/>
      <c r="ALS127" s="231"/>
      <c r="ALT127" s="231"/>
      <c r="ALU127" s="231"/>
      <c r="ALV127" s="231"/>
      <c r="ALW127" s="231"/>
      <c r="ALX127" s="231"/>
      <c r="ALY127" s="231"/>
      <c r="ALZ127" s="231"/>
      <c r="AMA127" s="231"/>
      <c r="AMB127" s="231"/>
      <c r="AMC127" s="231"/>
      <c r="AMD127" s="231"/>
      <c r="AME127" s="231"/>
      <c r="AMF127" s="231"/>
      <c r="AMG127" s="231"/>
      <c r="AMH127" s="231"/>
    </row>
    <row r="128" spans="1:1022" s="230" customFormat="1" x14ac:dyDescent="0.25">
      <c r="A128" s="256"/>
      <c r="B128" s="257"/>
      <c r="C128" s="257"/>
      <c r="D128" s="231"/>
      <c r="E128" s="258"/>
      <c r="F128" s="259"/>
      <c r="G128" s="231"/>
      <c r="H128" s="231"/>
      <c r="I128" s="231"/>
      <c r="J128" s="259"/>
      <c r="K128" s="259"/>
      <c r="L128" s="231"/>
      <c r="M128" s="231"/>
      <c r="N128" s="259"/>
      <c r="O128" s="231"/>
      <c r="P128" s="231"/>
      <c r="Q128" s="231"/>
      <c r="R128" s="231"/>
      <c r="S128" s="260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319"/>
      <c r="AL128" s="231"/>
      <c r="AM128" s="231"/>
      <c r="AN128" s="231"/>
      <c r="AO128" s="231"/>
      <c r="AP128" s="231"/>
      <c r="AQ128" s="231"/>
      <c r="AR128" s="231"/>
      <c r="AS128" s="231"/>
      <c r="AT128" s="231"/>
      <c r="AU128" s="231"/>
      <c r="AV128" s="319"/>
      <c r="AW128" s="231"/>
      <c r="AX128" s="231"/>
      <c r="AY128" s="231"/>
      <c r="AZ128" s="231"/>
      <c r="BA128" s="231"/>
      <c r="BB128" s="231"/>
      <c r="BC128" s="231"/>
      <c r="BD128" s="231"/>
      <c r="BE128" s="231"/>
      <c r="BF128" s="231"/>
      <c r="BG128" s="231"/>
      <c r="BH128" s="231"/>
      <c r="BI128" s="231"/>
      <c r="BJ128" s="231"/>
      <c r="BK128" s="231"/>
      <c r="BL128" s="231"/>
      <c r="BM128" s="231"/>
      <c r="BN128" s="231"/>
      <c r="BO128" s="231"/>
      <c r="BP128" s="231"/>
      <c r="BQ128" s="231"/>
      <c r="BR128" s="231"/>
      <c r="BS128" s="231"/>
      <c r="BT128" s="231"/>
      <c r="BU128" s="231"/>
      <c r="BV128" s="231"/>
      <c r="BW128" s="231"/>
      <c r="BX128" s="231"/>
      <c r="BY128" s="231"/>
      <c r="BZ128" s="231"/>
      <c r="CA128" s="231"/>
      <c r="CB128" s="231"/>
      <c r="CC128" s="231"/>
      <c r="CD128" s="231"/>
      <c r="CE128" s="231"/>
      <c r="CF128" s="231"/>
      <c r="CG128" s="231"/>
      <c r="CH128" s="231"/>
      <c r="CI128" s="231"/>
      <c r="CJ128" s="231"/>
      <c r="CK128" s="231"/>
      <c r="CL128" s="231"/>
      <c r="CM128" s="231"/>
      <c r="CN128" s="231"/>
      <c r="CO128" s="231"/>
      <c r="CP128" s="231"/>
      <c r="CQ128" s="231"/>
      <c r="CR128" s="231"/>
      <c r="CS128" s="231"/>
      <c r="CT128" s="231"/>
      <c r="CU128" s="231"/>
      <c r="CV128" s="231"/>
      <c r="CW128" s="231"/>
      <c r="CX128" s="231"/>
      <c r="CY128" s="231"/>
      <c r="CZ128" s="231"/>
      <c r="DA128" s="231"/>
      <c r="DB128" s="231"/>
      <c r="DC128" s="231"/>
      <c r="DD128" s="231"/>
      <c r="DE128" s="231"/>
      <c r="DF128" s="231"/>
      <c r="DG128" s="231"/>
      <c r="DH128" s="231"/>
      <c r="DI128" s="231"/>
      <c r="DJ128" s="231"/>
      <c r="DK128" s="231"/>
      <c r="DL128" s="231"/>
      <c r="DM128" s="231"/>
      <c r="DN128" s="231"/>
      <c r="DO128" s="231"/>
      <c r="DP128" s="231"/>
      <c r="DQ128" s="231"/>
      <c r="DR128" s="231"/>
      <c r="DS128" s="231"/>
      <c r="DT128" s="231"/>
      <c r="DU128" s="231"/>
      <c r="DV128" s="231"/>
      <c r="DW128" s="231"/>
      <c r="DX128" s="231"/>
      <c r="DY128" s="231"/>
      <c r="DZ128" s="231"/>
      <c r="EA128" s="231"/>
      <c r="EB128" s="231"/>
      <c r="EC128" s="231"/>
      <c r="ED128" s="231"/>
      <c r="EE128" s="231"/>
      <c r="EF128" s="231"/>
      <c r="EG128" s="231"/>
      <c r="EH128" s="231"/>
      <c r="EI128" s="231"/>
      <c r="EJ128" s="231"/>
      <c r="EK128" s="231"/>
      <c r="EL128" s="231"/>
      <c r="EM128" s="231"/>
      <c r="EN128" s="231"/>
      <c r="EO128" s="231"/>
      <c r="EP128" s="231"/>
      <c r="EQ128" s="231"/>
      <c r="ER128" s="231"/>
      <c r="ES128" s="231"/>
      <c r="ET128" s="231"/>
      <c r="EU128" s="231"/>
      <c r="EV128" s="231"/>
      <c r="EW128" s="231"/>
      <c r="EX128" s="231"/>
      <c r="EY128" s="231"/>
      <c r="EZ128" s="231"/>
      <c r="FA128" s="231"/>
      <c r="FB128" s="231"/>
      <c r="FC128" s="231"/>
      <c r="FD128" s="231"/>
      <c r="FE128" s="231"/>
      <c r="FF128" s="231"/>
      <c r="FG128" s="231"/>
      <c r="FH128" s="231"/>
      <c r="FI128" s="231"/>
      <c r="FJ128" s="231"/>
      <c r="FK128" s="231"/>
      <c r="FL128" s="231"/>
      <c r="FM128" s="231"/>
      <c r="FN128" s="231"/>
      <c r="FO128" s="231"/>
      <c r="FP128" s="231"/>
      <c r="FQ128" s="231"/>
      <c r="FR128" s="231"/>
      <c r="FS128" s="231"/>
      <c r="FT128" s="231"/>
      <c r="FU128" s="231"/>
      <c r="FV128" s="231"/>
      <c r="FW128" s="231"/>
      <c r="FX128" s="231"/>
      <c r="FY128" s="231"/>
      <c r="FZ128" s="231"/>
      <c r="GA128" s="231"/>
      <c r="GB128" s="231"/>
      <c r="GC128" s="231"/>
      <c r="GD128" s="231"/>
      <c r="GE128" s="231"/>
      <c r="GF128" s="231"/>
      <c r="GG128" s="231"/>
      <c r="GH128" s="231"/>
      <c r="GI128" s="231"/>
      <c r="GJ128" s="231"/>
      <c r="GK128" s="231"/>
      <c r="GL128" s="231"/>
      <c r="GM128" s="231"/>
      <c r="GN128" s="231"/>
      <c r="GO128" s="231"/>
      <c r="GP128" s="231"/>
      <c r="GQ128" s="231"/>
      <c r="GR128" s="231"/>
      <c r="GS128" s="231"/>
      <c r="GT128" s="231"/>
      <c r="GU128" s="231"/>
      <c r="GV128" s="231"/>
      <c r="GW128" s="231"/>
      <c r="GX128" s="231"/>
      <c r="GY128" s="231"/>
      <c r="GZ128" s="231"/>
      <c r="HA128" s="231"/>
      <c r="HB128" s="231"/>
      <c r="HC128" s="231"/>
      <c r="HD128" s="231"/>
      <c r="HE128" s="231"/>
      <c r="HF128" s="231"/>
      <c r="HG128" s="231"/>
      <c r="HH128" s="231"/>
      <c r="HI128" s="231"/>
      <c r="HJ128" s="231"/>
      <c r="HK128" s="231"/>
      <c r="HL128" s="231"/>
      <c r="HM128" s="231"/>
      <c r="HN128" s="231"/>
      <c r="HO128" s="231"/>
      <c r="HP128" s="231"/>
      <c r="HQ128" s="231"/>
      <c r="HR128" s="231"/>
      <c r="HS128" s="231"/>
      <c r="HT128" s="231"/>
      <c r="HU128" s="231"/>
      <c r="HV128" s="231"/>
      <c r="HW128" s="231"/>
      <c r="HX128" s="231"/>
      <c r="HY128" s="231"/>
      <c r="HZ128" s="231"/>
      <c r="IA128" s="231"/>
      <c r="IB128" s="231"/>
      <c r="IC128" s="231"/>
      <c r="ID128" s="231"/>
      <c r="IE128" s="231"/>
      <c r="IF128" s="231"/>
      <c r="IG128" s="231"/>
      <c r="IH128" s="231"/>
      <c r="II128" s="231"/>
      <c r="IJ128" s="231"/>
      <c r="IK128" s="231"/>
      <c r="IL128" s="231"/>
      <c r="IM128" s="231"/>
      <c r="IN128" s="231"/>
      <c r="IO128" s="231"/>
      <c r="IP128" s="231"/>
      <c r="IQ128" s="231"/>
      <c r="IR128" s="231"/>
      <c r="IS128" s="231"/>
      <c r="IT128" s="231"/>
      <c r="IU128" s="231"/>
      <c r="IV128" s="231"/>
      <c r="IW128" s="231"/>
      <c r="IX128" s="231"/>
      <c r="IY128" s="231"/>
      <c r="IZ128" s="231"/>
      <c r="JA128" s="231"/>
      <c r="JB128" s="231"/>
      <c r="JC128" s="231"/>
      <c r="JD128" s="231"/>
      <c r="JE128" s="231"/>
      <c r="JF128" s="231"/>
      <c r="JG128" s="231"/>
      <c r="JH128" s="231"/>
      <c r="JI128" s="231"/>
      <c r="JJ128" s="231"/>
      <c r="JK128" s="231"/>
      <c r="JL128" s="231"/>
      <c r="JM128" s="231"/>
      <c r="JN128" s="231"/>
      <c r="JO128" s="231"/>
      <c r="JP128" s="231"/>
      <c r="JQ128" s="231"/>
      <c r="JR128" s="231"/>
      <c r="JS128" s="231"/>
      <c r="JT128" s="231"/>
      <c r="JU128" s="231"/>
      <c r="JV128" s="231"/>
      <c r="JW128" s="231"/>
      <c r="JX128" s="231"/>
      <c r="JY128" s="231"/>
      <c r="JZ128" s="231"/>
      <c r="KA128" s="231"/>
      <c r="KB128" s="231"/>
      <c r="KC128" s="231"/>
      <c r="KD128" s="231"/>
      <c r="KE128" s="231"/>
      <c r="KF128" s="231"/>
      <c r="KG128" s="231"/>
      <c r="KH128" s="231"/>
      <c r="KI128" s="231"/>
      <c r="KJ128" s="231"/>
      <c r="KK128" s="231"/>
      <c r="KL128" s="231"/>
      <c r="KM128" s="231"/>
      <c r="KN128" s="231"/>
      <c r="KO128" s="231"/>
      <c r="KP128" s="231"/>
      <c r="KQ128" s="231"/>
      <c r="KR128" s="231"/>
      <c r="KS128" s="231"/>
      <c r="KT128" s="231"/>
      <c r="KU128" s="231"/>
      <c r="KV128" s="231"/>
      <c r="KW128" s="231"/>
      <c r="KX128" s="231"/>
      <c r="KY128" s="231"/>
      <c r="KZ128" s="231"/>
      <c r="LA128" s="231"/>
      <c r="LB128" s="231"/>
      <c r="LC128" s="231"/>
      <c r="LD128" s="231"/>
      <c r="LE128" s="231"/>
      <c r="LF128" s="231"/>
      <c r="LG128" s="231"/>
      <c r="LH128" s="231"/>
      <c r="LI128" s="231"/>
      <c r="LJ128" s="231"/>
      <c r="LK128" s="231"/>
      <c r="LL128" s="231"/>
      <c r="LM128" s="231"/>
      <c r="LN128" s="231"/>
      <c r="LO128" s="231"/>
      <c r="LP128" s="231"/>
      <c r="LQ128" s="231"/>
      <c r="LR128" s="231"/>
      <c r="LS128" s="231"/>
      <c r="LT128" s="231"/>
      <c r="LU128" s="231"/>
      <c r="LV128" s="231"/>
      <c r="LW128" s="231"/>
      <c r="LX128" s="231"/>
      <c r="LY128" s="231"/>
      <c r="LZ128" s="231"/>
      <c r="MA128" s="231"/>
      <c r="MB128" s="231"/>
      <c r="MC128" s="231"/>
      <c r="MD128" s="231"/>
      <c r="ME128" s="231"/>
      <c r="MF128" s="231"/>
      <c r="MG128" s="231"/>
      <c r="MH128" s="231"/>
      <c r="MI128" s="231"/>
      <c r="MJ128" s="231"/>
      <c r="MK128" s="231"/>
      <c r="ML128" s="231"/>
      <c r="MM128" s="231"/>
      <c r="MN128" s="231"/>
      <c r="MO128" s="231"/>
      <c r="MP128" s="231"/>
      <c r="MQ128" s="231"/>
      <c r="MR128" s="231"/>
      <c r="MS128" s="231"/>
      <c r="MT128" s="231"/>
      <c r="MU128" s="231"/>
      <c r="MV128" s="231"/>
      <c r="MW128" s="231"/>
      <c r="MX128" s="231"/>
      <c r="MY128" s="231"/>
      <c r="MZ128" s="231"/>
      <c r="NA128" s="231"/>
      <c r="NB128" s="231"/>
      <c r="NC128" s="231"/>
      <c r="ND128" s="231"/>
      <c r="NE128" s="231"/>
      <c r="NF128" s="231"/>
      <c r="NG128" s="231"/>
      <c r="NH128" s="231"/>
      <c r="NI128" s="231"/>
      <c r="NJ128" s="231"/>
      <c r="NK128" s="231"/>
      <c r="NL128" s="231"/>
      <c r="NM128" s="231"/>
      <c r="NN128" s="231"/>
      <c r="NO128" s="231"/>
      <c r="NP128" s="231"/>
      <c r="NQ128" s="231"/>
      <c r="NR128" s="231"/>
      <c r="NS128" s="231"/>
      <c r="NT128" s="231"/>
      <c r="NU128" s="231"/>
      <c r="NV128" s="231"/>
      <c r="NW128" s="231"/>
      <c r="NX128" s="231"/>
      <c r="NY128" s="231"/>
      <c r="NZ128" s="231"/>
      <c r="OA128" s="231"/>
      <c r="OB128" s="231"/>
      <c r="OC128" s="231"/>
      <c r="OD128" s="231"/>
      <c r="OE128" s="231"/>
      <c r="OF128" s="231"/>
      <c r="OG128" s="231"/>
      <c r="OH128" s="231"/>
      <c r="OI128" s="231"/>
      <c r="OJ128" s="231"/>
      <c r="OK128" s="231"/>
      <c r="OL128" s="231"/>
      <c r="OM128" s="231"/>
      <c r="ON128" s="231"/>
      <c r="OO128" s="231"/>
      <c r="OP128" s="231"/>
      <c r="OQ128" s="231"/>
      <c r="OR128" s="231"/>
      <c r="OS128" s="231"/>
      <c r="OT128" s="231"/>
      <c r="OU128" s="231"/>
      <c r="OV128" s="231"/>
      <c r="OW128" s="231"/>
      <c r="OX128" s="231"/>
      <c r="OY128" s="231"/>
      <c r="OZ128" s="231"/>
      <c r="PA128" s="231"/>
      <c r="PB128" s="231"/>
      <c r="PC128" s="231"/>
      <c r="PD128" s="231"/>
      <c r="PE128" s="231"/>
      <c r="PF128" s="231"/>
      <c r="PG128" s="231"/>
      <c r="PH128" s="231"/>
      <c r="PI128" s="231"/>
      <c r="PJ128" s="231"/>
      <c r="PK128" s="231"/>
      <c r="PL128" s="231"/>
      <c r="PM128" s="231"/>
      <c r="PN128" s="231"/>
      <c r="PO128" s="231"/>
      <c r="PP128" s="231"/>
      <c r="PQ128" s="231"/>
      <c r="PR128" s="231"/>
      <c r="PS128" s="231"/>
      <c r="PT128" s="231"/>
      <c r="PU128" s="231"/>
      <c r="PV128" s="231"/>
      <c r="PW128" s="231"/>
      <c r="PX128" s="231"/>
      <c r="PY128" s="231"/>
      <c r="PZ128" s="231"/>
      <c r="QA128" s="231"/>
      <c r="QB128" s="231"/>
      <c r="QC128" s="231"/>
      <c r="QD128" s="231"/>
      <c r="QE128" s="231"/>
      <c r="QF128" s="231"/>
      <c r="QG128" s="231"/>
      <c r="QH128" s="231"/>
      <c r="QI128" s="231"/>
      <c r="QJ128" s="231"/>
      <c r="QK128" s="231"/>
      <c r="QL128" s="231"/>
      <c r="QM128" s="231"/>
      <c r="QN128" s="231"/>
      <c r="QO128" s="231"/>
      <c r="QP128" s="231"/>
      <c r="QQ128" s="231"/>
      <c r="QR128" s="231"/>
      <c r="QS128" s="231"/>
      <c r="QT128" s="231"/>
      <c r="QU128" s="231"/>
      <c r="QV128" s="231"/>
      <c r="QW128" s="231"/>
      <c r="QX128" s="231"/>
      <c r="QY128" s="231"/>
      <c r="QZ128" s="231"/>
      <c r="RA128" s="231"/>
      <c r="RB128" s="231"/>
      <c r="RC128" s="231"/>
      <c r="RD128" s="231"/>
      <c r="RE128" s="231"/>
      <c r="RF128" s="231"/>
      <c r="RG128" s="231"/>
      <c r="RH128" s="231"/>
      <c r="RI128" s="231"/>
      <c r="RJ128" s="231"/>
      <c r="RK128" s="231"/>
      <c r="RL128" s="231"/>
      <c r="RM128" s="231"/>
      <c r="RN128" s="231"/>
      <c r="RO128" s="231"/>
      <c r="RP128" s="231"/>
      <c r="RQ128" s="231"/>
      <c r="RR128" s="231"/>
      <c r="RS128" s="231"/>
      <c r="RT128" s="231"/>
      <c r="RU128" s="231"/>
      <c r="RV128" s="231"/>
      <c r="RW128" s="231"/>
      <c r="RX128" s="231"/>
      <c r="RY128" s="231"/>
      <c r="RZ128" s="231"/>
      <c r="SA128" s="231"/>
      <c r="SB128" s="231"/>
      <c r="SC128" s="231"/>
      <c r="SD128" s="231"/>
      <c r="SE128" s="231"/>
      <c r="SF128" s="231"/>
      <c r="SG128" s="231"/>
      <c r="SH128" s="231"/>
      <c r="SI128" s="231"/>
      <c r="SJ128" s="231"/>
      <c r="SK128" s="231"/>
      <c r="SL128" s="231"/>
      <c r="SM128" s="231"/>
      <c r="SN128" s="231"/>
      <c r="SO128" s="231"/>
      <c r="SP128" s="231"/>
      <c r="SQ128" s="231"/>
      <c r="SR128" s="231"/>
      <c r="SS128" s="231"/>
      <c r="ST128" s="231"/>
      <c r="SU128" s="231"/>
      <c r="SV128" s="231"/>
      <c r="SW128" s="231"/>
      <c r="SX128" s="231"/>
      <c r="SY128" s="231"/>
      <c r="SZ128" s="231"/>
      <c r="TA128" s="231"/>
      <c r="TB128" s="231"/>
      <c r="TC128" s="231"/>
      <c r="TD128" s="231"/>
      <c r="TE128" s="231"/>
      <c r="TF128" s="231"/>
      <c r="TG128" s="231"/>
      <c r="TH128" s="231"/>
      <c r="TI128" s="231"/>
      <c r="TJ128" s="231"/>
      <c r="TK128" s="231"/>
      <c r="TL128" s="231"/>
      <c r="TM128" s="231"/>
      <c r="TN128" s="231"/>
      <c r="TO128" s="231"/>
      <c r="TP128" s="231"/>
      <c r="TQ128" s="231"/>
      <c r="TR128" s="231"/>
      <c r="TS128" s="231"/>
      <c r="TT128" s="231"/>
      <c r="TU128" s="231"/>
      <c r="TV128" s="231"/>
      <c r="TW128" s="231"/>
      <c r="TX128" s="231"/>
      <c r="TY128" s="231"/>
      <c r="TZ128" s="231"/>
      <c r="UA128" s="231"/>
      <c r="UB128" s="231"/>
      <c r="UC128" s="231"/>
      <c r="UD128" s="231"/>
      <c r="UE128" s="231"/>
      <c r="UF128" s="231"/>
      <c r="UG128" s="231"/>
      <c r="UH128" s="231"/>
      <c r="UI128" s="231"/>
      <c r="UJ128" s="231"/>
      <c r="UK128" s="231"/>
      <c r="UL128" s="231"/>
      <c r="UM128" s="231"/>
      <c r="UN128" s="231"/>
      <c r="UO128" s="231"/>
      <c r="UP128" s="231"/>
      <c r="UQ128" s="231"/>
      <c r="UR128" s="231"/>
      <c r="US128" s="231"/>
      <c r="UT128" s="231"/>
      <c r="UU128" s="231"/>
      <c r="UV128" s="231"/>
      <c r="UW128" s="231"/>
      <c r="UX128" s="231"/>
      <c r="UY128" s="231"/>
      <c r="UZ128" s="231"/>
      <c r="VA128" s="231"/>
      <c r="VB128" s="231"/>
      <c r="VC128" s="231"/>
      <c r="VD128" s="231"/>
      <c r="VE128" s="231"/>
      <c r="VF128" s="231"/>
      <c r="VG128" s="231"/>
      <c r="VH128" s="231"/>
      <c r="VI128" s="231"/>
      <c r="VJ128" s="231"/>
      <c r="VK128" s="231"/>
      <c r="VL128" s="231"/>
      <c r="VM128" s="231"/>
      <c r="VN128" s="231"/>
      <c r="VO128" s="231"/>
      <c r="VP128" s="231"/>
      <c r="VQ128" s="231"/>
      <c r="VR128" s="231"/>
      <c r="VS128" s="231"/>
      <c r="VT128" s="231"/>
      <c r="VU128" s="231"/>
      <c r="VV128" s="231"/>
      <c r="VW128" s="231"/>
      <c r="VX128" s="231"/>
      <c r="VY128" s="231"/>
      <c r="VZ128" s="231"/>
      <c r="WA128" s="231"/>
      <c r="WB128" s="231"/>
      <c r="WC128" s="231"/>
      <c r="WD128" s="231"/>
      <c r="WE128" s="231"/>
      <c r="WF128" s="231"/>
      <c r="WG128" s="231"/>
      <c r="WH128" s="231"/>
      <c r="WI128" s="231"/>
      <c r="WJ128" s="231"/>
      <c r="WK128" s="231"/>
      <c r="WL128" s="231"/>
      <c r="WM128" s="231"/>
      <c r="WN128" s="231"/>
      <c r="WO128" s="231"/>
      <c r="WP128" s="231"/>
      <c r="WQ128" s="231"/>
      <c r="WR128" s="231"/>
      <c r="WS128" s="231"/>
      <c r="WT128" s="231"/>
      <c r="WU128" s="231"/>
      <c r="WV128" s="231"/>
      <c r="WW128" s="231"/>
      <c r="WX128" s="231"/>
      <c r="WY128" s="231"/>
      <c r="WZ128" s="231"/>
      <c r="XA128" s="231"/>
      <c r="XB128" s="231"/>
      <c r="XC128" s="231"/>
      <c r="XD128" s="231"/>
      <c r="XE128" s="231"/>
      <c r="XF128" s="231"/>
      <c r="XG128" s="231"/>
      <c r="XH128" s="231"/>
      <c r="XI128" s="231"/>
      <c r="XJ128" s="231"/>
      <c r="XK128" s="231"/>
      <c r="XL128" s="231"/>
      <c r="XM128" s="231"/>
      <c r="XN128" s="231"/>
      <c r="XO128" s="231"/>
      <c r="XP128" s="231"/>
      <c r="XQ128" s="231"/>
      <c r="XR128" s="231"/>
      <c r="XS128" s="231"/>
      <c r="XT128" s="231"/>
      <c r="XU128" s="231"/>
      <c r="XV128" s="231"/>
      <c r="XW128" s="231"/>
      <c r="XX128" s="231"/>
      <c r="XY128" s="231"/>
      <c r="XZ128" s="231"/>
      <c r="YA128" s="231"/>
      <c r="YB128" s="231"/>
      <c r="YC128" s="231"/>
      <c r="YD128" s="231"/>
      <c r="YE128" s="231"/>
      <c r="YF128" s="231"/>
      <c r="YG128" s="231"/>
      <c r="YH128" s="231"/>
      <c r="YI128" s="231"/>
      <c r="YJ128" s="231"/>
      <c r="YK128" s="231"/>
      <c r="YL128" s="231"/>
      <c r="YM128" s="231"/>
      <c r="YN128" s="231"/>
      <c r="YO128" s="231"/>
      <c r="YP128" s="231"/>
      <c r="YQ128" s="231"/>
      <c r="YR128" s="231"/>
      <c r="YS128" s="231"/>
      <c r="YT128" s="231"/>
      <c r="YU128" s="231"/>
      <c r="YV128" s="231"/>
      <c r="YW128" s="231"/>
      <c r="YX128" s="231"/>
      <c r="YY128" s="231"/>
      <c r="YZ128" s="231"/>
      <c r="ZA128" s="231"/>
      <c r="ZB128" s="231"/>
      <c r="ZC128" s="231"/>
      <c r="ZD128" s="231"/>
      <c r="ZE128" s="231"/>
      <c r="ZF128" s="231"/>
      <c r="ZG128" s="231"/>
      <c r="ZH128" s="231"/>
      <c r="ZI128" s="231"/>
      <c r="ZJ128" s="231"/>
      <c r="ZK128" s="231"/>
      <c r="ZL128" s="231"/>
      <c r="ZM128" s="231"/>
      <c r="ZN128" s="231"/>
      <c r="ZO128" s="231"/>
      <c r="ZP128" s="231"/>
      <c r="ZQ128" s="231"/>
      <c r="ZR128" s="231"/>
      <c r="ZS128" s="231"/>
      <c r="ZT128" s="231"/>
      <c r="ZU128" s="231"/>
      <c r="ZV128" s="231"/>
      <c r="ZW128" s="231"/>
      <c r="ZX128" s="231"/>
      <c r="ZY128" s="231"/>
      <c r="ZZ128" s="231"/>
      <c r="AAA128" s="231"/>
      <c r="AAB128" s="231"/>
      <c r="AAC128" s="231"/>
      <c r="AAD128" s="231"/>
      <c r="AAE128" s="231"/>
      <c r="AAF128" s="231"/>
      <c r="AAG128" s="231"/>
      <c r="AAH128" s="231"/>
      <c r="AAI128" s="231"/>
      <c r="AAJ128" s="231"/>
      <c r="AAK128" s="231"/>
      <c r="AAL128" s="231"/>
      <c r="AAM128" s="231"/>
      <c r="AAN128" s="231"/>
      <c r="AAO128" s="231"/>
      <c r="AAP128" s="231"/>
      <c r="AAQ128" s="231"/>
      <c r="AAR128" s="231"/>
      <c r="AAS128" s="231"/>
      <c r="AAT128" s="231"/>
      <c r="AAU128" s="231"/>
      <c r="AAV128" s="231"/>
      <c r="AAW128" s="231"/>
      <c r="AAX128" s="231"/>
      <c r="AAY128" s="231"/>
      <c r="AAZ128" s="231"/>
      <c r="ABA128" s="231"/>
      <c r="ABB128" s="231"/>
      <c r="ABC128" s="231"/>
      <c r="ABD128" s="231"/>
      <c r="ABE128" s="231"/>
      <c r="ABF128" s="231"/>
      <c r="ABG128" s="231"/>
      <c r="ABH128" s="231"/>
      <c r="ABI128" s="231"/>
      <c r="ABJ128" s="231"/>
      <c r="ABK128" s="231"/>
      <c r="ABL128" s="231"/>
      <c r="ABM128" s="231"/>
      <c r="ABN128" s="231"/>
      <c r="ABO128" s="231"/>
      <c r="ABP128" s="231"/>
      <c r="ABQ128" s="231"/>
      <c r="ABR128" s="231"/>
      <c r="ABS128" s="231"/>
      <c r="ABT128" s="231"/>
      <c r="ABU128" s="231"/>
      <c r="ABV128" s="231"/>
      <c r="ABW128" s="231"/>
      <c r="ABX128" s="231"/>
      <c r="ABY128" s="231"/>
      <c r="ABZ128" s="231"/>
      <c r="ACA128" s="231"/>
      <c r="ACB128" s="231"/>
      <c r="ACC128" s="231"/>
      <c r="ACD128" s="231"/>
      <c r="ACE128" s="231"/>
      <c r="ACF128" s="231"/>
      <c r="ACG128" s="231"/>
      <c r="ACH128" s="231"/>
      <c r="ACI128" s="231"/>
      <c r="ACJ128" s="231"/>
      <c r="ACK128" s="231"/>
      <c r="ACL128" s="231"/>
      <c r="ACM128" s="231"/>
      <c r="ACN128" s="231"/>
      <c r="ACO128" s="231"/>
      <c r="ACP128" s="231"/>
      <c r="ACQ128" s="231"/>
      <c r="ACR128" s="231"/>
      <c r="ACS128" s="231"/>
      <c r="ACT128" s="231"/>
      <c r="ACU128" s="231"/>
      <c r="ACV128" s="231"/>
      <c r="ACW128" s="231"/>
      <c r="ACX128" s="231"/>
      <c r="ACY128" s="231"/>
      <c r="ACZ128" s="231"/>
      <c r="ADA128" s="231"/>
      <c r="ADB128" s="231"/>
      <c r="ADC128" s="231"/>
      <c r="ADD128" s="231"/>
      <c r="ADE128" s="231"/>
      <c r="ADF128" s="231"/>
      <c r="ADG128" s="231"/>
      <c r="ADH128" s="231"/>
      <c r="ADI128" s="231"/>
      <c r="ADJ128" s="231"/>
      <c r="ADK128" s="231"/>
      <c r="ADL128" s="231"/>
      <c r="ADM128" s="231"/>
      <c r="ADN128" s="231"/>
      <c r="ADO128" s="231"/>
      <c r="ADP128" s="231"/>
      <c r="ADQ128" s="231"/>
      <c r="ADR128" s="231"/>
      <c r="ADS128" s="231"/>
      <c r="ADT128" s="231"/>
      <c r="ADU128" s="231"/>
      <c r="ADV128" s="231"/>
      <c r="ADW128" s="231"/>
      <c r="ADX128" s="231"/>
      <c r="ADY128" s="231"/>
      <c r="ADZ128" s="231"/>
      <c r="AEA128" s="231"/>
      <c r="AEB128" s="231"/>
      <c r="AEC128" s="231"/>
      <c r="AED128" s="231"/>
      <c r="AEE128" s="231"/>
      <c r="AEF128" s="231"/>
      <c r="AEG128" s="231"/>
      <c r="AEH128" s="231"/>
      <c r="AEI128" s="231"/>
      <c r="AEJ128" s="231"/>
      <c r="AEK128" s="231"/>
      <c r="AEL128" s="231"/>
      <c r="AEM128" s="231"/>
      <c r="AEN128" s="231"/>
      <c r="AEO128" s="231"/>
      <c r="AEP128" s="231"/>
      <c r="AEQ128" s="231"/>
      <c r="AER128" s="231"/>
      <c r="AES128" s="231"/>
      <c r="AET128" s="231"/>
      <c r="AEU128" s="231"/>
      <c r="AEV128" s="231"/>
      <c r="AEW128" s="231"/>
      <c r="AEX128" s="231"/>
      <c r="AEY128" s="231"/>
      <c r="AEZ128" s="231"/>
      <c r="AFA128" s="231"/>
      <c r="AFB128" s="231"/>
      <c r="AFC128" s="231"/>
      <c r="AFD128" s="231"/>
      <c r="AFE128" s="231"/>
      <c r="AFF128" s="231"/>
      <c r="AFG128" s="231"/>
      <c r="AFH128" s="231"/>
      <c r="AFI128" s="231"/>
      <c r="AFJ128" s="231"/>
      <c r="AFK128" s="231"/>
      <c r="AFL128" s="231"/>
      <c r="AFM128" s="231"/>
      <c r="AFN128" s="231"/>
      <c r="AFO128" s="231"/>
      <c r="AFP128" s="231"/>
      <c r="AFQ128" s="231"/>
      <c r="AFR128" s="231"/>
      <c r="AFS128" s="231"/>
      <c r="AFT128" s="231"/>
      <c r="AFU128" s="231"/>
      <c r="AFV128" s="231"/>
      <c r="AFW128" s="231"/>
      <c r="AFX128" s="231"/>
      <c r="AFY128" s="231"/>
      <c r="AFZ128" s="231"/>
      <c r="AGA128" s="231"/>
      <c r="AGB128" s="231"/>
      <c r="AGC128" s="231"/>
      <c r="AGD128" s="231"/>
      <c r="AGE128" s="231"/>
      <c r="AGF128" s="231"/>
      <c r="AGG128" s="231"/>
      <c r="AGH128" s="231"/>
      <c r="AGI128" s="231"/>
      <c r="AGJ128" s="231"/>
      <c r="AGK128" s="231"/>
      <c r="AGL128" s="231"/>
      <c r="AGM128" s="231"/>
      <c r="AGN128" s="231"/>
      <c r="AGO128" s="231"/>
      <c r="AGP128" s="231"/>
      <c r="AGQ128" s="231"/>
      <c r="AGR128" s="231"/>
      <c r="AGS128" s="231"/>
      <c r="AGT128" s="231"/>
      <c r="AGU128" s="231"/>
      <c r="AGV128" s="231"/>
      <c r="AGW128" s="231"/>
      <c r="AGX128" s="231"/>
      <c r="AGY128" s="231"/>
      <c r="AGZ128" s="231"/>
      <c r="AHA128" s="231"/>
      <c r="AHB128" s="231"/>
      <c r="AHC128" s="231"/>
      <c r="AHD128" s="231"/>
      <c r="AHE128" s="231"/>
      <c r="AHF128" s="231"/>
      <c r="AHG128" s="231"/>
      <c r="AHH128" s="231"/>
      <c r="AHI128" s="231"/>
      <c r="AHJ128" s="231"/>
      <c r="AHK128" s="231"/>
      <c r="AHL128" s="231"/>
      <c r="AHM128" s="231"/>
      <c r="AHN128" s="231"/>
      <c r="AHO128" s="231"/>
      <c r="AHP128" s="231"/>
      <c r="AHQ128" s="231"/>
      <c r="AHR128" s="231"/>
      <c r="AHS128" s="231"/>
      <c r="AHT128" s="231"/>
      <c r="AHU128" s="231"/>
      <c r="AHV128" s="231"/>
      <c r="AHW128" s="231"/>
      <c r="AHX128" s="231"/>
      <c r="AHY128" s="231"/>
      <c r="AHZ128" s="231"/>
      <c r="AIA128" s="231"/>
      <c r="AIB128" s="231"/>
      <c r="AIC128" s="231"/>
      <c r="AID128" s="231"/>
      <c r="AIE128" s="231"/>
      <c r="AIF128" s="231"/>
      <c r="AIG128" s="231"/>
      <c r="AIH128" s="231"/>
      <c r="AII128" s="231"/>
      <c r="AIJ128" s="231"/>
      <c r="AIK128" s="231"/>
      <c r="AIL128" s="231"/>
      <c r="AIM128" s="231"/>
      <c r="AIN128" s="231"/>
      <c r="AIO128" s="231"/>
      <c r="AIP128" s="231"/>
      <c r="AIQ128" s="231"/>
      <c r="AIR128" s="231"/>
      <c r="AIS128" s="231"/>
      <c r="AIT128" s="231"/>
      <c r="AIU128" s="231"/>
      <c r="AIV128" s="231"/>
      <c r="AIW128" s="231"/>
      <c r="AIX128" s="231"/>
      <c r="AIY128" s="231"/>
      <c r="AIZ128" s="231"/>
      <c r="AJA128" s="231"/>
      <c r="AJB128" s="231"/>
      <c r="AJC128" s="231"/>
      <c r="AJD128" s="231"/>
      <c r="AJE128" s="231"/>
      <c r="AJF128" s="231"/>
      <c r="AJG128" s="231"/>
      <c r="AJH128" s="231"/>
      <c r="AJI128" s="231"/>
      <c r="AJJ128" s="231"/>
      <c r="AJK128" s="231"/>
      <c r="AJL128" s="231"/>
      <c r="AJM128" s="231"/>
      <c r="AJN128" s="231"/>
      <c r="AJO128" s="231"/>
      <c r="AJP128" s="231"/>
      <c r="AJQ128" s="231"/>
      <c r="AJR128" s="231"/>
      <c r="AJS128" s="231"/>
      <c r="AJT128" s="231"/>
      <c r="AJU128" s="231"/>
      <c r="AJV128" s="231"/>
      <c r="AJW128" s="231"/>
      <c r="AJX128" s="231"/>
      <c r="AJY128" s="231"/>
      <c r="AJZ128" s="231"/>
      <c r="AKA128" s="231"/>
      <c r="AKB128" s="231"/>
      <c r="AKC128" s="231"/>
      <c r="AKD128" s="231"/>
      <c r="AKE128" s="231"/>
      <c r="AKF128" s="231"/>
      <c r="AKG128" s="231"/>
      <c r="AKH128" s="231"/>
      <c r="AKI128" s="231"/>
      <c r="AKJ128" s="231"/>
      <c r="AKK128" s="231"/>
      <c r="AKL128" s="231"/>
      <c r="AKM128" s="231"/>
      <c r="AKN128" s="231"/>
      <c r="AKO128" s="231"/>
      <c r="AKP128" s="231"/>
      <c r="AKQ128" s="231"/>
      <c r="AKR128" s="231"/>
      <c r="AKS128" s="231"/>
      <c r="AKT128" s="231"/>
      <c r="AKU128" s="231"/>
      <c r="AKV128" s="231"/>
      <c r="AKW128" s="231"/>
      <c r="AKX128" s="231"/>
      <c r="AKY128" s="231"/>
      <c r="AKZ128" s="231"/>
      <c r="ALA128" s="231"/>
      <c r="ALB128" s="231"/>
      <c r="ALC128" s="231"/>
      <c r="ALD128" s="231"/>
      <c r="ALE128" s="231"/>
      <c r="ALF128" s="231"/>
      <c r="ALG128" s="231"/>
      <c r="ALH128" s="231"/>
      <c r="ALI128" s="231"/>
      <c r="ALJ128" s="231"/>
      <c r="ALK128" s="231"/>
      <c r="ALL128" s="231"/>
      <c r="ALM128" s="231"/>
      <c r="ALN128" s="231"/>
      <c r="ALO128" s="231"/>
      <c r="ALP128" s="231"/>
      <c r="ALQ128" s="231"/>
      <c r="ALR128" s="231"/>
      <c r="ALS128" s="231"/>
      <c r="ALT128" s="231"/>
      <c r="ALU128" s="231"/>
      <c r="ALV128" s="231"/>
      <c r="ALW128" s="231"/>
      <c r="ALX128" s="231"/>
      <c r="ALY128" s="231"/>
      <c r="ALZ128" s="231"/>
      <c r="AMA128" s="231"/>
      <c r="AMB128" s="231"/>
      <c r="AMC128" s="231"/>
      <c r="AMD128" s="231"/>
      <c r="AME128" s="231"/>
      <c r="AMF128" s="231"/>
      <c r="AMG128" s="231"/>
      <c r="AMH128" s="231"/>
    </row>
    <row r="129" spans="1:1022" s="230" customFormat="1" x14ac:dyDescent="0.25">
      <c r="A129" s="256"/>
      <c r="B129" s="257"/>
      <c r="C129" s="257"/>
      <c r="D129" s="231"/>
      <c r="E129" s="258"/>
      <c r="F129" s="259"/>
      <c r="G129" s="231"/>
      <c r="H129" s="231"/>
      <c r="I129" s="231"/>
      <c r="J129" s="259"/>
      <c r="K129" s="259"/>
      <c r="L129" s="231"/>
      <c r="M129" s="231"/>
      <c r="N129" s="259"/>
      <c r="O129" s="231"/>
      <c r="P129" s="231"/>
      <c r="Q129" s="231"/>
      <c r="R129" s="231"/>
      <c r="S129" s="260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  <c r="AH129" s="231"/>
      <c r="AI129" s="231"/>
      <c r="AJ129" s="231"/>
      <c r="AK129" s="319"/>
      <c r="AL129" s="231"/>
      <c r="AM129" s="231"/>
      <c r="AN129" s="231"/>
      <c r="AO129" s="231"/>
      <c r="AP129" s="231"/>
      <c r="AQ129" s="231"/>
      <c r="AR129" s="231"/>
      <c r="AS129" s="231"/>
      <c r="AT129" s="231"/>
      <c r="AU129" s="231"/>
      <c r="AV129" s="319"/>
      <c r="AW129" s="231"/>
      <c r="AX129" s="231"/>
      <c r="AY129" s="231"/>
      <c r="AZ129" s="231"/>
      <c r="BA129" s="231"/>
      <c r="BB129" s="231"/>
      <c r="BC129" s="231"/>
      <c r="BD129" s="231"/>
      <c r="BE129" s="231"/>
      <c r="BF129" s="231"/>
      <c r="BG129" s="231"/>
      <c r="BH129" s="231"/>
      <c r="BI129" s="231"/>
      <c r="BJ129" s="231"/>
      <c r="BK129" s="231"/>
      <c r="BL129" s="231"/>
      <c r="BM129" s="231"/>
      <c r="BN129" s="231"/>
      <c r="BO129" s="231"/>
      <c r="BP129" s="231"/>
      <c r="BQ129" s="231"/>
      <c r="BR129" s="231"/>
      <c r="BS129" s="231"/>
      <c r="BT129" s="231"/>
      <c r="BU129" s="231"/>
      <c r="BV129" s="231"/>
      <c r="BW129" s="231"/>
      <c r="BX129" s="231"/>
      <c r="BY129" s="231"/>
      <c r="BZ129" s="231"/>
      <c r="CA129" s="231"/>
      <c r="CB129" s="231"/>
      <c r="CC129" s="231"/>
      <c r="CD129" s="231"/>
      <c r="CE129" s="231"/>
      <c r="CF129" s="231"/>
      <c r="CG129" s="231"/>
      <c r="CH129" s="231"/>
      <c r="CI129" s="231"/>
      <c r="CJ129" s="231"/>
      <c r="CK129" s="231"/>
      <c r="CL129" s="231"/>
      <c r="CM129" s="231"/>
      <c r="CN129" s="231"/>
      <c r="CO129" s="231"/>
      <c r="CP129" s="231"/>
      <c r="CQ129" s="231"/>
      <c r="CR129" s="231"/>
      <c r="CS129" s="231"/>
      <c r="CT129" s="231"/>
      <c r="CU129" s="231"/>
      <c r="CV129" s="231"/>
      <c r="CW129" s="231"/>
      <c r="CX129" s="231"/>
      <c r="CY129" s="231"/>
      <c r="CZ129" s="231"/>
      <c r="DA129" s="231"/>
      <c r="DB129" s="231"/>
      <c r="DC129" s="231"/>
      <c r="DD129" s="231"/>
      <c r="DE129" s="231"/>
      <c r="DF129" s="231"/>
      <c r="DG129" s="231"/>
      <c r="DH129" s="231"/>
      <c r="DI129" s="231"/>
      <c r="DJ129" s="231"/>
      <c r="DK129" s="231"/>
      <c r="DL129" s="231"/>
      <c r="DM129" s="231"/>
      <c r="DN129" s="231"/>
      <c r="DO129" s="231"/>
      <c r="DP129" s="231"/>
      <c r="DQ129" s="231"/>
      <c r="DR129" s="231"/>
      <c r="DS129" s="231"/>
      <c r="DT129" s="231"/>
      <c r="DU129" s="231"/>
      <c r="DV129" s="231"/>
      <c r="DW129" s="231"/>
      <c r="DX129" s="231"/>
      <c r="DY129" s="231"/>
      <c r="DZ129" s="231"/>
      <c r="EA129" s="231"/>
      <c r="EB129" s="231"/>
      <c r="EC129" s="231"/>
      <c r="ED129" s="231"/>
      <c r="EE129" s="231"/>
      <c r="EF129" s="231"/>
      <c r="EG129" s="231"/>
      <c r="EH129" s="231"/>
      <c r="EI129" s="231"/>
      <c r="EJ129" s="231"/>
      <c r="EK129" s="231"/>
      <c r="EL129" s="231"/>
      <c r="EM129" s="231"/>
      <c r="EN129" s="231"/>
      <c r="EO129" s="231"/>
      <c r="EP129" s="231"/>
      <c r="EQ129" s="231"/>
      <c r="ER129" s="231"/>
      <c r="ES129" s="231"/>
      <c r="ET129" s="231"/>
      <c r="EU129" s="231"/>
      <c r="EV129" s="231"/>
      <c r="EW129" s="231"/>
      <c r="EX129" s="231"/>
      <c r="EY129" s="231"/>
      <c r="EZ129" s="231"/>
      <c r="FA129" s="231"/>
      <c r="FB129" s="231"/>
      <c r="FC129" s="231"/>
      <c r="FD129" s="231"/>
      <c r="FE129" s="231"/>
      <c r="FF129" s="231"/>
      <c r="FG129" s="231"/>
      <c r="FH129" s="231"/>
      <c r="FI129" s="231"/>
      <c r="FJ129" s="231"/>
      <c r="FK129" s="231"/>
      <c r="FL129" s="231"/>
      <c r="FM129" s="231"/>
      <c r="FN129" s="231"/>
      <c r="FO129" s="231"/>
      <c r="FP129" s="231"/>
      <c r="FQ129" s="231"/>
      <c r="FR129" s="231"/>
      <c r="FS129" s="231"/>
      <c r="FT129" s="231"/>
      <c r="FU129" s="231"/>
      <c r="FV129" s="231"/>
      <c r="FW129" s="231"/>
      <c r="FX129" s="231"/>
      <c r="FY129" s="231"/>
      <c r="FZ129" s="231"/>
      <c r="GA129" s="231"/>
      <c r="GB129" s="231"/>
      <c r="GC129" s="231"/>
      <c r="GD129" s="231"/>
      <c r="GE129" s="231"/>
      <c r="GF129" s="231"/>
      <c r="GG129" s="231"/>
      <c r="GH129" s="231"/>
      <c r="GI129" s="231"/>
      <c r="GJ129" s="231"/>
      <c r="GK129" s="231"/>
      <c r="GL129" s="231"/>
      <c r="GM129" s="231"/>
      <c r="GN129" s="231"/>
      <c r="GO129" s="231"/>
      <c r="GP129" s="231"/>
      <c r="GQ129" s="231"/>
      <c r="GR129" s="231"/>
      <c r="GS129" s="231"/>
      <c r="GT129" s="231"/>
      <c r="GU129" s="231"/>
      <c r="GV129" s="231"/>
      <c r="GW129" s="231"/>
      <c r="GX129" s="231"/>
      <c r="GY129" s="231"/>
      <c r="GZ129" s="231"/>
      <c r="HA129" s="231"/>
      <c r="HB129" s="231"/>
      <c r="HC129" s="231"/>
      <c r="HD129" s="231"/>
      <c r="HE129" s="231"/>
      <c r="HF129" s="231"/>
      <c r="HG129" s="231"/>
      <c r="HH129" s="231"/>
      <c r="HI129" s="231"/>
      <c r="HJ129" s="231"/>
      <c r="HK129" s="231"/>
      <c r="HL129" s="231"/>
      <c r="HM129" s="231"/>
      <c r="HN129" s="231"/>
      <c r="HO129" s="231"/>
      <c r="HP129" s="231"/>
      <c r="HQ129" s="231"/>
      <c r="HR129" s="231"/>
      <c r="HS129" s="231"/>
      <c r="HT129" s="231"/>
      <c r="HU129" s="231"/>
      <c r="HV129" s="231"/>
      <c r="HW129" s="231"/>
      <c r="HX129" s="231"/>
      <c r="HY129" s="231"/>
      <c r="HZ129" s="231"/>
      <c r="IA129" s="231"/>
      <c r="IB129" s="231"/>
      <c r="IC129" s="231"/>
      <c r="ID129" s="231"/>
      <c r="IE129" s="231"/>
      <c r="IF129" s="231"/>
      <c r="IG129" s="231"/>
      <c r="IH129" s="231"/>
      <c r="II129" s="231"/>
      <c r="IJ129" s="231"/>
      <c r="IK129" s="231"/>
      <c r="IL129" s="231"/>
      <c r="IM129" s="231"/>
      <c r="IN129" s="231"/>
      <c r="IO129" s="231"/>
      <c r="IP129" s="231"/>
      <c r="IQ129" s="231"/>
      <c r="IR129" s="231"/>
      <c r="IS129" s="231"/>
      <c r="IT129" s="231"/>
      <c r="IU129" s="231"/>
      <c r="IV129" s="231"/>
      <c r="IW129" s="231"/>
      <c r="IX129" s="231"/>
      <c r="IY129" s="231"/>
      <c r="IZ129" s="231"/>
      <c r="JA129" s="231"/>
      <c r="JB129" s="231"/>
      <c r="JC129" s="231"/>
      <c r="JD129" s="231"/>
      <c r="JE129" s="231"/>
      <c r="JF129" s="231"/>
      <c r="JG129" s="231"/>
      <c r="JH129" s="231"/>
      <c r="JI129" s="231"/>
      <c r="JJ129" s="231"/>
      <c r="JK129" s="231"/>
      <c r="JL129" s="231"/>
      <c r="JM129" s="231"/>
      <c r="JN129" s="231"/>
      <c r="JO129" s="231"/>
      <c r="JP129" s="231"/>
      <c r="JQ129" s="231"/>
      <c r="JR129" s="231"/>
      <c r="JS129" s="231"/>
      <c r="JT129" s="231"/>
      <c r="JU129" s="231"/>
      <c r="JV129" s="231"/>
      <c r="JW129" s="231"/>
      <c r="JX129" s="231"/>
      <c r="JY129" s="231"/>
      <c r="JZ129" s="231"/>
      <c r="KA129" s="231"/>
      <c r="KB129" s="231"/>
      <c r="KC129" s="231"/>
      <c r="KD129" s="231"/>
      <c r="KE129" s="231"/>
      <c r="KF129" s="231"/>
      <c r="KG129" s="231"/>
      <c r="KH129" s="231"/>
      <c r="KI129" s="231"/>
      <c r="KJ129" s="231"/>
      <c r="KK129" s="231"/>
      <c r="KL129" s="231"/>
      <c r="KM129" s="231"/>
      <c r="KN129" s="231"/>
      <c r="KO129" s="231"/>
      <c r="KP129" s="231"/>
      <c r="KQ129" s="231"/>
      <c r="KR129" s="231"/>
      <c r="KS129" s="231"/>
      <c r="KT129" s="231"/>
      <c r="KU129" s="231"/>
      <c r="KV129" s="231"/>
      <c r="KW129" s="231"/>
      <c r="KX129" s="231"/>
      <c r="KY129" s="231"/>
      <c r="KZ129" s="231"/>
      <c r="LA129" s="231"/>
      <c r="LB129" s="231"/>
      <c r="LC129" s="231"/>
      <c r="LD129" s="231"/>
      <c r="LE129" s="231"/>
      <c r="LF129" s="231"/>
      <c r="LG129" s="231"/>
      <c r="LH129" s="231"/>
      <c r="LI129" s="231"/>
      <c r="LJ129" s="231"/>
      <c r="LK129" s="231"/>
      <c r="LL129" s="231"/>
      <c r="LM129" s="231"/>
      <c r="LN129" s="231"/>
      <c r="LO129" s="231"/>
      <c r="LP129" s="231"/>
      <c r="LQ129" s="231"/>
      <c r="LR129" s="231"/>
      <c r="LS129" s="231"/>
      <c r="LT129" s="231"/>
      <c r="LU129" s="231"/>
      <c r="LV129" s="231"/>
      <c r="LW129" s="231"/>
      <c r="LX129" s="231"/>
      <c r="LY129" s="231"/>
      <c r="LZ129" s="231"/>
      <c r="MA129" s="231"/>
      <c r="MB129" s="231"/>
      <c r="MC129" s="231"/>
      <c r="MD129" s="231"/>
      <c r="ME129" s="231"/>
      <c r="MF129" s="231"/>
      <c r="MG129" s="231"/>
      <c r="MH129" s="231"/>
      <c r="MI129" s="231"/>
      <c r="MJ129" s="231"/>
      <c r="MK129" s="231"/>
      <c r="ML129" s="231"/>
      <c r="MM129" s="231"/>
      <c r="MN129" s="231"/>
      <c r="MO129" s="231"/>
      <c r="MP129" s="231"/>
      <c r="MQ129" s="231"/>
      <c r="MR129" s="231"/>
      <c r="MS129" s="231"/>
      <c r="MT129" s="231"/>
      <c r="MU129" s="231"/>
      <c r="MV129" s="231"/>
      <c r="MW129" s="231"/>
      <c r="MX129" s="231"/>
      <c r="MY129" s="231"/>
      <c r="MZ129" s="231"/>
      <c r="NA129" s="231"/>
      <c r="NB129" s="231"/>
      <c r="NC129" s="231"/>
      <c r="ND129" s="231"/>
      <c r="NE129" s="231"/>
      <c r="NF129" s="231"/>
      <c r="NG129" s="231"/>
      <c r="NH129" s="231"/>
      <c r="NI129" s="231"/>
      <c r="NJ129" s="231"/>
      <c r="NK129" s="231"/>
      <c r="NL129" s="231"/>
      <c r="NM129" s="231"/>
      <c r="NN129" s="231"/>
      <c r="NO129" s="231"/>
      <c r="NP129" s="231"/>
      <c r="NQ129" s="231"/>
      <c r="NR129" s="231"/>
      <c r="NS129" s="231"/>
      <c r="NT129" s="231"/>
      <c r="NU129" s="231"/>
      <c r="NV129" s="231"/>
      <c r="NW129" s="231"/>
      <c r="NX129" s="231"/>
      <c r="NY129" s="231"/>
      <c r="NZ129" s="231"/>
      <c r="OA129" s="231"/>
      <c r="OB129" s="231"/>
      <c r="OC129" s="231"/>
      <c r="OD129" s="231"/>
      <c r="OE129" s="231"/>
      <c r="OF129" s="231"/>
      <c r="OG129" s="231"/>
      <c r="OH129" s="231"/>
      <c r="OI129" s="231"/>
      <c r="OJ129" s="231"/>
      <c r="OK129" s="231"/>
      <c r="OL129" s="231"/>
      <c r="OM129" s="231"/>
      <c r="ON129" s="231"/>
      <c r="OO129" s="231"/>
      <c r="OP129" s="231"/>
      <c r="OQ129" s="231"/>
      <c r="OR129" s="231"/>
      <c r="OS129" s="231"/>
      <c r="OT129" s="231"/>
      <c r="OU129" s="231"/>
      <c r="OV129" s="231"/>
      <c r="OW129" s="231"/>
      <c r="OX129" s="231"/>
      <c r="OY129" s="231"/>
      <c r="OZ129" s="231"/>
      <c r="PA129" s="231"/>
      <c r="PB129" s="231"/>
      <c r="PC129" s="231"/>
      <c r="PD129" s="231"/>
      <c r="PE129" s="231"/>
      <c r="PF129" s="231"/>
      <c r="PG129" s="231"/>
      <c r="PH129" s="231"/>
      <c r="PI129" s="231"/>
      <c r="PJ129" s="231"/>
      <c r="PK129" s="231"/>
      <c r="PL129" s="231"/>
      <c r="PM129" s="231"/>
      <c r="PN129" s="231"/>
      <c r="PO129" s="231"/>
      <c r="PP129" s="231"/>
      <c r="PQ129" s="231"/>
      <c r="PR129" s="231"/>
      <c r="PS129" s="231"/>
      <c r="PT129" s="231"/>
      <c r="PU129" s="231"/>
      <c r="PV129" s="231"/>
      <c r="PW129" s="231"/>
      <c r="PX129" s="231"/>
      <c r="PY129" s="231"/>
      <c r="PZ129" s="231"/>
      <c r="QA129" s="231"/>
      <c r="QB129" s="231"/>
      <c r="QC129" s="231"/>
      <c r="QD129" s="231"/>
      <c r="QE129" s="231"/>
      <c r="QF129" s="231"/>
      <c r="QG129" s="231"/>
      <c r="QH129" s="231"/>
      <c r="QI129" s="231"/>
      <c r="QJ129" s="231"/>
      <c r="QK129" s="231"/>
      <c r="QL129" s="231"/>
      <c r="QM129" s="231"/>
      <c r="QN129" s="231"/>
      <c r="QO129" s="231"/>
      <c r="QP129" s="231"/>
      <c r="QQ129" s="231"/>
      <c r="QR129" s="231"/>
      <c r="QS129" s="231"/>
      <c r="QT129" s="231"/>
      <c r="QU129" s="231"/>
      <c r="QV129" s="231"/>
      <c r="QW129" s="231"/>
      <c r="QX129" s="231"/>
      <c r="QY129" s="231"/>
      <c r="QZ129" s="231"/>
      <c r="RA129" s="231"/>
      <c r="RB129" s="231"/>
      <c r="RC129" s="231"/>
      <c r="RD129" s="231"/>
      <c r="RE129" s="231"/>
      <c r="RF129" s="231"/>
      <c r="RG129" s="231"/>
      <c r="RH129" s="231"/>
      <c r="RI129" s="231"/>
      <c r="RJ129" s="231"/>
      <c r="RK129" s="231"/>
      <c r="RL129" s="231"/>
      <c r="RM129" s="231"/>
      <c r="RN129" s="231"/>
      <c r="RO129" s="231"/>
      <c r="RP129" s="231"/>
      <c r="RQ129" s="231"/>
      <c r="RR129" s="231"/>
      <c r="RS129" s="231"/>
      <c r="RT129" s="231"/>
      <c r="RU129" s="231"/>
      <c r="RV129" s="231"/>
      <c r="RW129" s="231"/>
      <c r="RX129" s="231"/>
      <c r="RY129" s="231"/>
      <c r="RZ129" s="231"/>
      <c r="SA129" s="231"/>
      <c r="SB129" s="231"/>
      <c r="SC129" s="231"/>
      <c r="SD129" s="231"/>
      <c r="SE129" s="231"/>
      <c r="SF129" s="231"/>
      <c r="SG129" s="231"/>
      <c r="SH129" s="231"/>
      <c r="SI129" s="231"/>
      <c r="SJ129" s="231"/>
      <c r="SK129" s="231"/>
      <c r="SL129" s="231"/>
      <c r="SM129" s="231"/>
      <c r="SN129" s="231"/>
      <c r="SO129" s="231"/>
      <c r="SP129" s="231"/>
      <c r="SQ129" s="231"/>
      <c r="SR129" s="231"/>
      <c r="SS129" s="231"/>
      <c r="ST129" s="231"/>
      <c r="SU129" s="231"/>
      <c r="SV129" s="231"/>
      <c r="SW129" s="231"/>
      <c r="SX129" s="231"/>
      <c r="SY129" s="231"/>
      <c r="SZ129" s="231"/>
      <c r="TA129" s="231"/>
      <c r="TB129" s="231"/>
      <c r="TC129" s="231"/>
      <c r="TD129" s="231"/>
      <c r="TE129" s="231"/>
      <c r="TF129" s="231"/>
      <c r="TG129" s="231"/>
      <c r="TH129" s="231"/>
      <c r="TI129" s="231"/>
      <c r="TJ129" s="231"/>
      <c r="TK129" s="231"/>
      <c r="TL129" s="231"/>
      <c r="TM129" s="231"/>
      <c r="TN129" s="231"/>
      <c r="TO129" s="231"/>
      <c r="TP129" s="231"/>
      <c r="TQ129" s="231"/>
      <c r="TR129" s="231"/>
      <c r="TS129" s="231"/>
      <c r="TT129" s="231"/>
      <c r="TU129" s="231"/>
      <c r="TV129" s="231"/>
      <c r="TW129" s="231"/>
      <c r="TX129" s="231"/>
      <c r="TY129" s="231"/>
      <c r="TZ129" s="231"/>
      <c r="UA129" s="231"/>
      <c r="UB129" s="231"/>
      <c r="UC129" s="231"/>
      <c r="UD129" s="231"/>
      <c r="UE129" s="231"/>
      <c r="UF129" s="231"/>
      <c r="UG129" s="231"/>
      <c r="UH129" s="231"/>
      <c r="UI129" s="231"/>
      <c r="UJ129" s="231"/>
      <c r="UK129" s="231"/>
      <c r="UL129" s="231"/>
      <c r="UM129" s="231"/>
      <c r="UN129" s="231"/>
      <c r="UO129" s="231"/>
      <c r="UP129" s="231"/>
      <c r="UQ129" s="231"/>
      <c r="UR129" s="231"/>
      <c r="US129" s="231"/>
      <c r="UT129" s="231"/>
      <c r="UU129" s="231"/>
      <c r="UV129" s="231"/>
      <c r="UW129" s="231"/>
      <c r="UX129" s="231"/>
      <c r="UY129" s="231"/>
      <c r="UZ129" s="231"/>
      <c r="VA129" s="231"/>
      <c r="VB129" s="231"/>
      <c r="VC129" s="231"/>
      <c r="VD129" s="231"/>
      <c r="VE129" s="231"/>
      <c r="VF129" s="231"/>
      <c r="VG129" s="231"/>
      <c r="VH129" s="231"/>
      <c r="VI129" s="231"/>
      <c r="VJ129" s="231"/>
      <c r="VK129" s="231"/>
      <c r="VL129" s="231"/>
      <c r="VM129" s="231"/>
      <c r="VN129" s="231"/>
      <c r="VO129" s="231"/>
      <c r="VP129" s="231"/>
      <c r="VQ129" s="231"/>
      <c r="VR129" s="231"/>
      <c r="VS129" s="231"/>
      <c r="VT129" s="231"/>
      <c r="VU129" s="231"/>
      <c r="VV129" s="231"/>
      <c r="VW129" s="231"/>
      <c r="VX129" s="231"/>
      <c r="VY129" s="231"/>
      <c r="VZ129" s="231"/>
      <c r="WA129" s="231"/>
      <c r="WB129" s="231"/>
      <c r="WC129" s="231"/>
      <c r="WD129" s="231"/>
      <c r="WE129" s="231"/>
      <c r="WF129" s="231"/>
      <c r="WG129" s="231"/>
      <c r="WH129" s="231"/>
      <c r="WI129" s="231"/>
      <c r="WJ129" s="231"/>
      <c r="WK129" s="231"/>
      <c r="WL129" s="231"/>
      <c r="WM129" s="231"/>
      <c r="WN129" s="231"/>
      <c r="WO129" s="231"/>
      <c r="WP129" s="231"/>
      <c r="WQ129" s="231"/>
      <c r="WR129" s="231"/>
      <c r="WS129" s="231"/>
      <c r="WT129" s="231"/>
      <c r="WU129" s="231"/>
      <c r="WV129" s="231"/>
      <c r="WW129" s="231"/>
      <c r="WX129" s="231"/>
      <c r="WY129" s="231"/>
      <c r="WZ129" s="231"/>
      <c r="XA129" s="231"/>
      <c r="XB129" s="231"/>
      <c r="XC129" s="231"/>
      <c r="XD129" s="231"/>
      <c r="XE129" s="231"/>
      <c r="XF129" s="231"/>
      <c r="XG129" s="231"/>
      <c r="XH129" s="231"/>
      <c r="XI129" s="231"/>
      <c r="XJ129" s="231"/>
      <c r="XK129" s="231"/>
      <c r="XL129" s="231"/>
      <c r="XM129" s="231"/>
      <c r="XN129" s="231"/>
      <c r="XO129" s="231"/>
      <c r="XP129" s="231"/>
      <c r="XQ129" s="231"/>
      <c r="XR129" s="231"/>
      <c r="XS129" s="231"/>
      <c r="XT129" s="231"/>
      <c r="XU129" s="231"/>
      <c r="XV129" s="231"/>
      <c r="XW129" s="231"/>
      <c r="XX129" s="231"/>
      <c r="XY129" s="231"/>
      <c r="XZ129" s="231"/>
      <c r="YA129" s="231"/>
      <c r="YB129" s="231"/>
      <c r="YC129" s="231"/>
      <c r="YD129" s="231"/>
      <c r="YE129" s="231"/>
      <c r="YF129" s="231"/>
      <c r="YG129" s="231"/>
      <c r="YH129" s="231"/>
      <c r="YI129" s="231"/>
      <c r="YJ129" s="231"/>
      <c r="YK129" s="231"/>
      <c r="YL129" s="231"/>
      <c r="YM129" s="231"/>
      <c r="YN129" s="231"/>
      <c r="YO129" s="231"/>
      <c r="YP129" s="231"/>
      <c r="YQ129" s="231"/>
      <c r="YR129" s="231"/>
      <c r="YS129" s="231"/>
      <c r="YT129" s="231"/>
      <c r="YU129" s="231"/>
      <c r="YV129" s="231"/>
      <c r="YW129" s="231"/>
      <c r="YX129" s="231"/>
      <c r="YY129" s="231"/>
      <c r="YZ129" s="231"/>
      <c r="ZA129" s="231"/>
      <c r="ZB129" s="231"/>
      <c r="ZC129" s="231"/>
      <c r="ZD129" s="231"/>
      <c r="ZE129" s="231"/>
      <c r="ZF129" s="231"/>
      <c r="ZG129" s="231"/>
      <c r="ZH129" s="231"/>
      <c r="ZI129" s="231"/>
      <c r="ZJ129" s="231"/>
      <c r="ZK129" s="231"/>
      <c r="ZL129" s="231"/>
      <c r="ZM129" s="231"/>
      <c r="ZN129" s="231"/>
      <c r="ZO129" s="231"/>
      <c r="ZP129" s="231"/>
      <c r="ZQ129" s="231"/>
      <c r="ZR129" s="231"/>
      <c r="ZS129" s="231"/>
      <c r="ZT129" s="231"/>
      <c r="ZU129" s="231"/>
      <c r="ZV129" s="231"/>
      <c r="ZW129" s="231"/>
      <c r="ZX129" s="231"/>
      <c r="ZY129" s="231"/>
      <c r="ZZ129" s="231"/>
      <c r="AAA129" s="231"/>
      <c r="AAB129" s="231"/>
      <c r="AAC129" s="231"/>
      <c r="AAD129" s="231"/>
      <c r="AAE129" s="231"/>
      <c r="AAF129" s="231"/>
      <c r="AAG129" s="231"/>
      <c r="AAH129" s="231"/>
      <c r="AAI129" s="231"/>
      <c r="AAJ129" s="231"/>
      <c r="AAK129" s="231"/>
      <c r="AAL129" s="231"/>
      <c r="AAM129" s="231"/>
      <c r="AAN129" s="231"/>
      <c r="AAO129" s="231"/>
      <c r="AAP129" s="231"/>
      <c r="AAQ129" s="231"/>
      <c r="AAR129" s="231"/>
      <c r="AAS129" s="231"/>
      <c r="AAT129" s="231"/>
      <c r="AAU129" s="231"/>
      <c r="AAV129" s="231"/>
      <c r="AAW129" s="231"/>
      <c r="AAX129" s="231"/>
      <c r="AAY129" s="231"/>
      <c r="AAZ129" s="231"/>
      <c r="ABA129" s="231"/>
      <c r="ABB129" s="231"/>
      <c r="ABC129" s="231"/>
      <c r="ABD129" s="231"/>
      <c r="ABE129" s="231"/>
      <c r="ABF129" s="231"/>
      <c r="ABG129" s="231"/>
      <c r="ABH129" s="231"/>
      <c r="ABI129" s="231"/>
      <c r="ABJ129" s="231"/>
      <c r="ABK129" s="231"/>
      <c r="ABL129" s="231"/>
      <c r="ABM129" s="231"/>
      <c r="ABN129" s="231"/>
      <c r="ABO129" s="231"/>
      <c r="ABP129" s="231"/>
      <c r="ABQ129" s="231"/>
      <c r="ABR129" s="231"/>
      <c r="ABS129" s="231"/>
      <c r="ABT129" s="231"/>
      <c r="ABU129" s="231"/>
      <c r="ABV129" s="231"/>
      <c r="ABW129" s="231"/>
      <c r="ABX129" s="231"/>
      <c r="ABY129" s="231"/>
      <c r="ABZ129" s="231"/>
      <c r="ACA129" s="231"/>
      <c r="ACB129" s="231"/>
      <c r="ACC129" s="231"/>
      <c r="ACD129" s="231"/>
      <c r="ACE129" s="231"/>
      <c r="ACF129" s="231"/>
      <c r="ACG129" s="231"/>
      <c r="ACH129" s="231"/>
      <c r="ACI129" s="231"/>
      <c r="ACJ129" s="231"/>
      <c r="ACK129" s="231"/>
      <c r="ACL129" s="231"/>
      <c r="ACM129" s="231"/>
      <c r="ACN129" s="231"/>
      <c r="ACO129" s="231"/>
      <c r="ACP129" s="231"/>
      <c r="ACQ129" s="231"/>
      <c r="ACR129" s="231"/>
      <c r="ACS129" s="231"/>
      <c r="ACT129" s="231"/>
      <c r="ACU129" s="231"/>
      <c r="ACV129" s="231"/>
      <c r="ACW129" s="231"/>
      <c r="ACX129" s="231"/>
      <c r="ACY129" s="231"/>
      <c r="ACZ129" s="231"/>
      <c r="ADA129" s="231"/>
      <c r="ADB129" s="231"/>
      <c r="ADC129" s="231"/>
      <c r="ADD129" s="231"/>
      <c r="ADE129" s="231"/>
      <c r="ADF129" s="231"/>
      <c r="ADG129" s="231"/>
      <c r="ADH129" s="231"/>
      <c r="ADI129" s="231"/>
      <c r="ADJ129" s="231"/>
      <c r="ADK129" s="231"/>
      <c r="ADL129" s="231"/>
      <c r="ADM129" s="231"/>
      <c r="ADN129" s="231"/>
      <c r="ADO129" s="231"/>
      <c r="ADP129" s="231"/>
      <c r="ADQ129" s="231"/>
      <c r="ADR129" s="231"/>
      <c r="ADS129" s="231"/>
      <c r="ADT129" s="231"/>
      <c r="ADU129" s="231"/>
      <c r="ADV129" s="231"/>
      <c r="ADW129" s="231"/>
      <c r="ADX129" s="231"/>
      <c r="ADY129" s="231"/>
      <c r="ADZ129" s="231"/>
      <c r="AEA129" s="231"/>
      <c r="AEB129" s="231"/>
      <c r="AEC129" s="231"/>
      <c r="AED129" s="231"/>
      <c r="AEE129" s="231"/>
      <c r="AEF129" s="231"/>
      <c r="AEG129" s="231"/>
      <c r="AEH129" s="231"/>
      <c r="AEI129" s="231"/>
      <c r="AEJ129" s="231"/>
      <c r="AEK129" s="231"/>
      <c r="AEL129" s="231"/>
      <c r="AEM129" s="231"/>
      <c r="AEN129" s="231"/>
      <c r="AEO129" s="231"/>
      <c r="AEP129" s="231"/>
      <c r="AEQ129" s="231"/>
      <c r="AER129" s="231"/>
      <c r="AES129" s="231"/>
      <c r="AET129" s="231"/>
      <c r="AEU129" s="231"/>
      <c r="AEV129" s="231"/>
      <c r="AEW129" s="231"/>
      <c r="AEX129" s="231"/>
      <c r="AEY129" s="231"/>
      <c r="AEZ129" s="231"/>
      <c r="AFA129" s="231"/>
      <c r="AFB129" s="231"/>
      <c r="AFC129" s="231"/>
      <c r="AFD129" s="231"/>
      <c r="AFE129" s="231"/>
      <c r="AFF129" s="231"/>
      <c r="AFG129" s="231"/>
      <c r="AFH129" s="231"/>
      <c r="AFI129" s="231"/>
      <c r="AFJ129" s="231"/>
      <c r="AFK129" s="231"/>
      <c r="AFL129" s="231"/>
      <c r="AFM129" s="231"/>
      <c r="AFN129" s="231"/>
      <c r="AFO129" s="231"/>
      <c r="AFP129" s="231"/>
      <c r="AFQ129" s="231"/>
      <c r="AFR129" s="231"/>
      <c r="AFS129" s="231"/>
      <c r="AFT129" s="231"/>
      <c r="AFU129" s="231"/>
      <c r="AFV129" s="231"/>
      <c r="AFW129" s="231"/>
      <c r="AFX129" s="231"/>
      <c r="AFY129" s="231"/>
      <c r="AFZ129" s="231"/>
      <c r="AGA129" s="231"/>
      <c r="AGB129" s="231"/>
      <c r="AGC129" s="231"/>
      <c r="AGD129" s="231"/>
      <c r="AGE129" s="231"/>
      <c r="AGF129" s="231"/>
      <c r="AGG129" s="231"/>
      <c r="AGH129" s="231"/>
      <c r="AGI129" s="231"/>
      <c r="AGJ129" s="231"/>
      <c r="AGK129" s="231"/>
      <c r="AGL129" s="231"/>
      <c r="AGM129" s="231"/>
      <c r="AGN129" s="231"/>
      <c r="AGO129" s="231"/>
      <c r="AGP129" s="231"/>
      <c r="AGQ129" s="231"/>
      <c r="AGR129" s="231"/>
      <c r="AGS129" s="231"/>
      <c r="AGT129" s="231"/>
      <c r="AGU129" s="231"/>
      <c r="AGV129" s="231"/>
      <c r="AGW129" s="231"/>
      <c r="AGX129" s="231"/>
      <c r="AGY129" s="231"/>
      <c r="AGZ129" s="231"/>
      <c r="AHA129" s="231"/>
      <c r="AHB129" s="231"/>
      <c r="AHC129" s="231"/>
      <c r="AHD129" s="231"/>
      <c r="AHE129" s="231"/>
      <c r="AHF129" s="231"/>
      <c r="AHG129" s="231"/>
      <c r="AHH129" s="231"/>
      <c r="AHI129" s="231"/>
      <c r="AHJ129" s="231"/>
      <c r="AHK129" s="231"/>
      <c r="AHL129" s="231"/>
      <c r="AHM129" s="231"/>
      <c r="AHN129" s="231"/>
      <c r="AHO129" s="231"/>
      <c r="AHP129" s="231"/>
      <c r="AHQ129" s="231"/>
      <c r="AHR129" s="231"/>
      <c r="AHS129" s="231"/>
      <c r="AHT129" s="231"/>
      <c r="AHU129" s="231"/>
      <c r="AHV129" s="231"/>
      <c r="AHW129" s="231"/>
      <c r="AHX129" s="231"/>
      <c r="AHY129" s="231"/>
      <c r="AHZ129" s="231"/>
      <c r="AIA129" s="231"/>
      <c r="AIB129" s="231"/>
      <c r="AIC129" s="231"/>
      <c r="AID129" s="231"/>
      <c r="AIE129" s="231"/>
      <c r="AIF129" s="231"/>
      <c r="AIG129" s="231"/>
      <c r="AIH129" s="231"/>
      <c r="AII129" s="231"/>
      <c r="AIJ129" s="231"/>
      <c r="AIK129" s="231"/>
      <c r="AIL129" s="231"/>
      <c r="AIM129" s="231"/>
      <c r="AIN129" s="231"/>
      <c r="AIO129" s="231"/>
      <c r="AIP129" s="231"/>
      <c r="AIQ129" s="231"/>
      <c r="AIR129" s="231"/>
      <c r="AIS129" s="231"/>
      <c r="AIT129" s="231"/>
      <c r="AIU129" s="231"/>
      <c r="AIV129" s="231"/>
      <c r="AIW129" s="231"/>
      <c r="AIX129" s="231"/>
      <c r="AIY129" s="231"/>
      <c r="AIZ129" s="231"/>
      <c r="AJA129" s="231"/>
      <c r="AJB129" s="231"/>
      <c r="AJC129" s="231"/>
      <c r="AJD129" s="231"/>
      <c r="AJE129" s="231"/>
      <c r="AJF129" s="231"/>
      <c r="AJG129" s="231"/>
      <c r="AJH129" s="231"/>
      <c r="AJI129" s="231"/>
      <c r="AJJ129" s="231"/>
      <c r="AJK129" s="231"/>
      <c r="AJL129" s="231"/>
      <c r="AJM129" s="231"/>
      <c r="AJN129" s="231"/>
      <c r="AJO129" s="231"/>
      <c r="AJP129" s="231"/>
      <c r="AJQ129" s="231"/>
      <c r="AJR129" s="231"/>
      <c r="AJS129" s="231"/>
      <c r="AJT129" s="231"/>
      <c r="AJU129" s="231"/>
      <c r="AJV129" s="231"/>
      <c r="AJW129" s="231"/>
      <c r="AJX129" s="231"/>
      <c r="AJY129" s="231"/>
      <c r="AJZ129" s="231"/>
      <c r="AKA129" s="231"/>
      <c r="AKB129" s="231"/>
      <c r="AKC129" s="231"/>
      <c r="AKD129" s="231"/>
      <c r="AKE129" s="231"/>
      <c r="AKF129" s="231"/>
      <c r="AKG129" s="231"/>
      <c r="AKH129" s="231"/>
      <c r="AKI129" s="231"/>
      <c r="AKJ129" s="231"/>
      <c r="AKK129" s="231"/>
      <c r="AKL129" s="231"/>
      <c r="AKM129" s="231"/>
      <c r="AKN129" s="231"/>
      <c r="AKO129" s="231"/>
      <c r="AKP129" s="231"/>
      <c r="AKQ129" s="231"/>
      <c r="AKR129" s="231"/>
      <c r="AKS129" s="231"/>
      <c r="AKT129" s="231"/>
      <c r="AKU129" s="231"/>
      <c r="AKV129" s="231"/>
      <c r="AKW129" s="231"/>
      <c r="AKX129" s="231"/>
      <c r="AKY129" s="231"/>
      <c r="AKZ129" s="231"/>
      <c r="ALA129" s="231"/>
      <c r="ALB129" s="231"/>
      <c r="ALC129" s="231"/>
      <c r="ALD129" s="231"/>
      <c r="ALE129" s="231"/>
      <c r="ALF129" s="231"/>
      <c r="ALG129" s="231"/>
      <c r="ALH129" s="231"/>
      <c r="ALI129" s="231"/>
      <c r="ALJ129" s="231"/>
      <c r="ALK129" s="231"/>
      <c r="ALL129" s="231"/>
      <c r="ALM129" s="231"/>
      <c r="ALN129" s="231"/>
      <c r="ALO129" s="231"/>
      <c r="ALP129" s="231"/>
      <c r="ALQ129" s="231"/>
      <c r="ALR129" s="231"/>
      <c r="ALS129" s="231"/>
      <c r="ALT129" s="231"/>
      <c r="ALU129" s="231"/>
      <c r="ALV129" s="231"/>
      <c r="ALW129" s="231"/>
      <c r="ALX129" s="231"/>
      <c r="ALY129" s="231"/>
      <c r="ALZ129" s="231"/>
      <c r="AMA129" s="231"/>
      <c r="AMB129" s="231"/>
      <c r="AMC129" s="231"/>
      <c r="AMD129" s="231"/>
      <c r="AME129" s="231"/>
      <c r="AMF129" s="231"/>
      <c r="AMG129" s="231"/>
      <c r="AMH129" s="231"/>
    </row>
    <row r="130" spans="1:1022" s="230" customFormat="1" x14ac:dyDescent="0.25">
      <c r="A130" s="256"/>
      <c r="B130" s="257"/>
      <c r="C130" s="257"/>
      <c r="D130" s="231"/>
      <c r="E130" s="258"/>
      <c r="F130" s="259"/>
      <c r="G130" s="231"/>
      <c r="H130" s="231"/>
      <c r="I130" s="231"/>
      <c r="J130" s="259"/>
      <c r="K130" s="259"/>
      <c r="L130" s="231"/>
      <c r="M130" s="231"/>
      <c r="N130" s="259"/>
      <c r="O130" s="231"/>
      <c r="P130" s="231"/>
      <c r="Q130" s="231"/>
      <c r="R130" s="231"/>
      <c r="S130" s="260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319"/>
      <c r="AL130" s="231"/>
      <c r="AM130" s="231"/>
      <c r="AN130" s="231"/>
      <c r="AO130" s="231"/>
      <c r="AP130" s="231"/>
      <c r="AQ130" s="231"/>
      <c r="AR130" s="231"/>
      <c r="AS130" s="231"/>
      <c r="AT130" s="231"/>
      <c r="AU130" s="231"/>
      <c r="AV130" s="319"/>
      <c r="AW130" s="231"/>
      <c r="AX130" s="231"/>
      <c r="AY130" s="231"/>
      <c r="AZ130" s="231"/>
      <c r="BA130" s="231"/>
      <c r="BB130" s="231"/>
      <c r="BC130" s="231"/>
      <c r="BD130" s="231"/>
      <c r="BE130" s="231"/>
      <c r="BF130" s="231"/>
      <c r="BG130" s="231"/>
      <c r="BH130" s="231"/>
      <c r="BI130" s="231"/>
      <c r="BJ130" s="231"/>
      <c r="BK130" s="231"/>
      <c r="BL130" s="231"/>
      <c r="BM130" s="231"/>
      <c r="BN130" s="231"/>
      <c r="BO130" s="231"/>
      <c r="BP130" s="231"/>
      <c r="BQ130" s="231"/>
      <c r="BR130" s="231"/>
      <c r="BS130" s="231"/>
      <c r="BT130" s="231"/>
      <c r="BU130" s="231"/>
      <c r="BV130" s="231"/>
      <c r="BW130" s="231"/>
      <c r="BX130" s="231"/>
      <c r="BY130" s="231"/>
      <c r="BZ130" s="231"/>
      <c r="CA130" s="231"/>
      <c r="CB130" s="231"/>
      <c r="CC130" s="231"/>
      <c r="CD130" s="231"/>
      <c r="CE130" s="231"/>
      <c r="CF130" s="231"/>
      <c r="CG130" s="231"/>
      <c r="CH130" s="231"/>
      <c r="CI130" s="231"/>
      <c r="CJ130" s="231"/>
      <c r="CK130" s="231"/>
      <c r="CL130" s="231"/>
      <c r="CM130" s="231"/>
      <c r="CN130" s="231"/>
      <c r="CO130" s="231"/>
      <c r="CP130" s="231"/>
      <c r="CQ130" s="231"/>
      <c r="CR130" s="231"/>
      <c r="CS130" s="231"/>
      <c r="CT130" s="231"/>
      <c r="CU130" s="231"/>
      <c r="CV130" s="231"/>
      <c r="CW130" s="231"/>
      <c r="CX130" s="231"/>
      <c r="CY130" s="231"/>
      <c r="CZ130" s="231"/>
      <c r="DA130" s="231"/>
      <c r="DB130" s="231"/>
      <c r="DC130" s="231"/>
      <c r="DD130" s="231"/>
      <c r="DE130" s="231"/>
      <c r="DF130" s="231"/>
      <c r="DG130" s="231"/>
      <c r="DH130" s="231"/>
      <c r="DI130" s="231"/>
      <c r="DJ130" s="231"/>
      <c r="DK130" s="231"/>
      <c r="DL130" s="231"/>
      <c r="DM130" s="231"/>
      <c r="DN130" s="231"/>
      <c r="DO130" s="231"/>
      <c r="DP130" s="231"/>
      <c r="DQ130" s="231"/>
      <c r="DR130" s="231"/>
      <c r="DS130" s="231"/>
      <c r="DT130" s="231"/>
      <c r="DU130" s="231"/>
      <c r="DV130" s="231"/>
      <c r="DW130" s="231"/>
      <c r="DX130" s="231"/>
      <c r="DY130" s="231"/>
      <c r="DZ130" s="231"/>
      <c r="EA130" s="231"/>
      <c r="EB130" s="231"/>
      <c r="EC130" s="231"/>
      <c r="ED130" s="231"/>
      <c r="EE130" s="231"/>
      <c r="EF130" s="231"/>
      <c r="EG130" s="231"/>
      <c r="EH130" s="231"/>
      <c r="EI130" s="231"/>
      <c r="EJ130" s="231"/>
      <c r="EK130" s="231"/>
      <c r="EL130" s="231"/>
      <c r="EM130" s="231"/>
      <c r="EN130" s="231"/>
      <c r="EO130" s="231"/>
      <c r="EP130" s="231"/>
      <c r="EQ130" s="231"/>
      <c r="ER130" s="231"/>
      <c r="ES130" s="231"/>
      <c r="ET130" s="231"/>
      <c r="EU130" s="231"/>
      <c r="EV130" s="231"/>
      <c r="EW130" s="231"/>
      <c r="EX130" s="231"/>
      <c r="EY130" s="231"/>
      <c r="EZ130" s="231"/>
      <c r="FA130" s="231"/>
      <c r="FB130" s="231"/>
      <c r="FC130" s="231"/>
      <c r="FD130" s="231"/>
      <c r="FE130" s="231"/>
      <c r="FF130" s="231"/>
      <c r="FG130" s="231"/>
      <c r="FH130" s="231"/>
      <c r="FI130" s="231"/>
      <c r="FJ130" s="231"/>
      <c r="FK130" s="231"/>
      <c r="FL130" s="231"/>
      <c r="FM130" s="231"/>
      <c r="FN130" s="231"/>
      <c r="FO130" s="231"/>
      <c r="FP130" s="231"/>
      <c r="FQ130" s="231"/>
      <c r="FR130" s="231"/>
      <c r="FS130" s="231"/>
      <c r="FT130" s="231"/>
      <c r="FU130" s="231"/>
      <c r="FV130" s="231"/>
      <c r="FW130" s="231"/>
      <c r="FX130" s="231"/>
      <c r="FY130" s="231"/>
      <c r="FZ130" s="231"/>
      <c r="GA130" s="231"/>
      <c r="GB130" s="231"/>
      <c r="GC130" s="231"/>
      <c r="GD130" s="231"/>
      <c r="GE130" s="231"/>
      <c r="GF130" s="231"/>
      <c r="GG130" s="231"/>
      <c r="GH130" s="231"/>
      <c r="GI130" s="231"/>
      <c r="GJ130" s="231"/>
      <c r="GK130" s="231"/>
      <c r="GL130" s="231"/>
      <c r="GM130" s="231"/>
      <c r="GN130" s="231"/>
      <c r="GO130" s="231"/>
      <c r="GP130" s="231"/>
      <c r="GQ130" s="231"/>
      <c r="GR130" s="231"/>
      <c r="GS130" s="231"/>
      <c r="GT130" s="231"/>
      <c r="GU130" s="231"/>
      <c r="GV130" s="231"/>
      <c r="GW130" s="231"/>
      <c r="GX130" s="231"/>
      <c r="GY130" s="231"/>
      <c r="GZ130" s="231"/>
      <c r="HA130" s="231"/>
      <c r="HB130" s="231"/>
      <c r="HC130" s="231"/>
      <c r="HD130" s="231"/>
      <c r="HE130" s="231"/>
      <c r="HF130" s="231"/>
      <c r="HG130" s="231"/>
      <c r="HH130" s="231"/>
      <c r="HI130" s="231"/>
      <c r="HJ130" s="231"/>
      <c r="HK130" s="231"/>
      <c r="HL130" s="231"/>
      <c r="HM130" s="231"/>
      <c r="HN130" s="231"/>
      <c r="HO130" s="231"/>
      <c r="HP130" s="231"/>
      <c r="HQ130" s="231"/>
      <c r="HR130" s="231"/>
      <c r="HS130" s="231"/>
      <c r="HT130" s="231"/>
      <c r="HU130" s="231"/>
      <c r="HV130" s="231"/>
      <c r="HW130" s="231"/>
      <c r="HX130" s="231"/>
      <c r="HY130" s="231"/>
      <c r="HZ130" s="231"/>
      <c r="IA130" s="231"/>
      <c r="IB130" s="231"/>
      <c r="IC130" s="231"/>
      <c r="ID130" s="231"/>
      <c r="IE130" s="231"/>
      <c r="IF130" s="231"/>
      <c r="IG130" s="231"/>
      <c r="IH130" s="231"/>
      <c r="II130" s="231"/>
      <c r="IJ130" s="231"/>
      <c r="IK130" s="231"/>
      <c r="IL130" s="231"/>
      <c r="IM130" s="231"/>
      <c r="IN130" s="231"/>
      <c r="IO130" s="231"/>
      <c r="IP130" s="231"/>
      <c r="IQ130" s="231"/>
      <c r="IR130" s="231"/>
      <c r="IS130" s="231"/>
      <c r="IT130" s="231"/>
      <c r="IU130" s="231"/>
      <c r="IV130" s="231"/>
      <c r="IW130" s="231"/>
      <c r="IX130" s="231"/>
      <c r="IY130" s="231"/>
      <c r="IZ130" s="231"/>
      <c r="JA130" s="231"/>
      <c r="JB130" s="231"/>
      <c r="JC130" s="231"/>
      <c r="JD130" s="231"/>
      <c r="JE130" s="231"/>
      <c r="JF130" s="231"/>
      <c r="JG130" s="231"/>
      <c r="JH130" s="231"/>
      <c r="JI130" s="231"/>
      <c r="JJ130" s="231"/>
      <c r="JK130" s="231"/>
      <c r="JL130" s="231"/>
      <c r="JM130" s="231"/>
      <c r="JN130" s="231"/>
      <c r="JO130" s="231"/>
      <c r="JP130" s="231"/>
      <c r="JQ130" s="231"/>
      <c r="JR130" s="231"/>
      <c r="JS130" s="231"/>
      <c r="JT130" s="231"/>
      <c r="JU130" s="231"/>
      <c r="JV130" s="231"/>
      <c r="JW130" s="231"/>
      <c r="JX130" s="231"/>
      <c r="JY130" s="231"/>
      <c r="JZ130" s="231"/>
      <c r="KA130" s="231"/>
      <c r="KB130" s="231"/>
      <c r="KC130" s="231"/>
      <c r="KD130" s="231"/>
      <c r="KE130" s="231"/>
      <c r="KF130" s="231"/>
      <c r="KG130" s="231"/>
      <c r="KH130" s="231"/>
      <c r="KI130" s="231"/>
      <c r="KJ130" s="231"/>
      <c r="KK130" s="231"/>
      <c r="KL130" s="231"/>
      <c r="KM130" s="231"/>
      <c r="KN130" s="231"/>
      <c r="KO130" s="231"/>
      <c r="KP130" s="231"/>
      <c r="KQ130" s="231"/>
      <c r="KR130" s="231"/>
      <c r="KS130" s="231"/>
      <c r="KT130" s="231"/>
      <c r="KU130" s="231"/>
      <c r="KV130" s="231"/>
      <c r="KW130" s="231"/>
      <c r="KX130" s="231"/>
      <c r="KY130" s="231"/>
      <c r="KZ130" s="231"/>
      <c r="LA130" s="231"/>
      <c r="LB130" s="231"/>
      <c r="LC130" s="231"/>
      <c r="LD130" s="231"/>
      <c r="LE130" s="231"/>
      <c r="LF130" s="231"/>
      <c r="LG130" s="231"/>
      <c r="LH130" s="231"/>
      <c r="LI130" s="231"/>
      <c r="LJ130" s="231"/>
      <c r="LK130" s="231"/>
      <c r="LL130" s="231"/>
      <c r="LM130" s="231"/>
      <c r="LN130" s="231"/>
      <c r="LO130" s="231"/>
      <c r="LP130" s="231"/>
      <c r="LQ130" s="231"/>
      <c r="LR130" s="231"/>
      <c r="LS130" s="231"/>
      <c r="LT130" s="231"/>
      <c r="LU130" s="231"/>
      <c r="LV130" s="231"/>
      <c r="LW130" s="231"/>
      <c r="LX130" s="231"/>
      <c r="LY130" s="231"/>
      <c r="LZ130" s="231"/>
      <c r="MA130" s="231"/>
      <c r="MB130" s="231"/>
      <c r="MC130" s="231"/>
      <c r="MD130" s="231"/>
      <c r="ME130" s="231"/>
      <c r="MF130" s="231"/>
      <c r="MG130" s="231"/>
      <c r="MH130" s="231"/>
      <c r="MI130" s="231"/>
      <c r="MJ130" s="231"/>
      <c r="MK130" s="231"/>
      <c r="ML130" s="231"/>
      <c r="MM130" s="231"/>
      <c r="MN130" s="231"/>
      <c r="MO130" s="231"/>
      <c r="MP130" s="231"/>
      <c r="MQ130" s="231"/>
      <c r="MR130" s="231"/>
      <c r="MS130" s="231"/>
      <c r="MT130" s="231"/>
      <c r="MU130" s="231"/>
      <c r="MV130" s="231"/>
      <c r="MW130" s="231"/>
      <c r="MX130" s="231"/>
      <c r="MY130" s="231"/>
      <c r="MZ130" s="231"/>
      <c r="NA130" s="231"/>
      <c r="NB130" s="231"/>
      <c r="NC130" s="231"/>
      <c r="ND130" s="231"/>
      <c r="NE130" s="231"/>
      <c r="NF130" s="231"/>
      <c r="NG130" s="231"/>
      <c r="NH130" s="231"/>
      <c r="NI130" s="231"/>
      <c r="NJ130" s="231"/>
      <c r="NK130" s="231"/>
      <c r="NL130" s="231"/>
      <c r="NM130" s="231"/>
      <c r="NN130" s="231"/>
      <c r="NO130" s="231"/>
      <c r="NP130" s="231"/>
      <c r="NQ130" s="231"/>
      <c r="NR130" s="231"/>
      <c r="NS130" s="231"/>
      <c r="NT130" s="231"/>
      <c r="NU130" s="231"/>
      <c r="NV130" s="231"/>
      <c r="NW130" s="231"/>
      <c r="NX130" s="231"/>
      <c r="NY130" s="231"/>
      <c r="NZ130" s="231"/>
      <c r="OA130" s="231"/>
      <c r="OB130" s="231"/>
      <c r="OC130" s="231"/>
      <c r="OD130" s="231"/>
      <c r="OE130" s="231"/>
      <c r="OF130" s="231"/>
      <c r="OG130" s="231"/>
      <c r="OH130" s="231"/>
      <c r="OI130" s="231"/>
      <c r="OJ130" s="231"/>
      <c r="OK130" s="231"/>
      <c r="OL130" s="231"/>
      <c r="OM130" s="231"/>
      <c r="ON130" s="231"/>
      <c r="OO130" s="231"/>
      <c r="OP130" s="231"/>
      <c r="OQ130" s="231"/>
      <c r="OR130" s="231"/>
      <c r="OS130" s="231"/>
      <c r="OT130" s="231"/>
      <c r="OU130" s="231"/>
      <c r="OV130" s="231"/>
      <c r="OW130" s="231"/>
      <c r="OX130" s="231"/>
      <c r="OY130" s="231"/>
      <c r="OZ130" s="231"/>
      <c r="PA130" s="231"/>
      <c r="PB130" s="231"/>
      <c r="PC130" s="231"/>
      <c r="PD130" s="231"/>
      <c r="PE130" s="231"/>
      <c r="PF130" s="231"/>
      <c r="PG130" s="231"/>
      <c r="PH130" s="231"/>
      <c r="PI130" s="231"/>
      <c r="PJ130" s="231"/>
      <c r="PK130" s="231"/>
      <c r="PL130" s="231"/>
      <c r="PM130" s="231"/>
      <c r="PN130" s="231"/>
      <c r="PO130" s="231"/>
      <c r="PP130" s="231"/>
      <c r="PQ130" s="231"/>
      <c r="PR130" s="231"/>
      <c r="PS130" s="231"/>
      <c r="PT130" s="231"/>
      <c r="PU130" s="231"/>
      <c r="PV130" s="231"/>
      <c r="PW130" s="231"/>
      <c r="PX130" s="231"/>
      <c r="PY130" s="231"/>
      <c r="PZ130" s="231"/>
      <c r="QA130" s="231"/>
      <c r="QB130" s="231"/>
      <c r="QC130" s="231"/>
      <c r="QD130" s="231"/>
      <c r="QE130" s="231"/>
      <c r="QF130" s="231"/>
      <c r="QG130" s="231"/>
      <c r="QH130" s="231"/>
      <c r="QI130" s="231"/>
      <c r="QJ130" s="231"/>
      <c r="QK130" s="231"/>
      <c r="QL130" s="231"/>
      <c r="QM130" s="231"/>
      <c r="QN130" s="231"/>
      <c r="QO130" s="231"/>
      <c r="QP130" s="231"/>
      <c r="QQ130" s="231"/>
      <c r="QR130" s="231"/>
      <c r="QS130" s="231"/>
      <c r="QT130" s="231"/>
      <c r="QU130" s="231"/>
      <c r="QV130" s="231"/>
      <c r="QW130" s="231"/>
      <c r="QX130" s="231"/>
      <c r="QY130" s="231"/>
      <c r="QZ130" s="231"/>
      <c r="RA130" s="231"/>
      <c r="RB130" s="231"/>
      <c r="RC130" s="231"/>
      <c r="RD130" s="231"/>
      <c r="RE130" s="231"/>
      <c r="RF130" s="231"/>
      <c r="RG130" s="231"/>
      <c r="RH130" s="231"/>
      <c r="RI130" s="231"/>
      <c r="RJ130" s="231"/>
      <c r="RK130" s="231"/>
      <c r="RL130" s="231"/>
      <c r="RM130" s="231"/>
      <c r="RN130" s="231"/>
      <c r="RO130" s="231"/>
      <c r="RP130" s="231"/>
      <c r="RQ130" s="231"/>
      <c r="RR130" s="231"/>
      <c r="RS130" s="231"/>
      <c r="RT130" s="231"/>
      <c r="RU130" s="231"/>
      <c r="RV130" s="231"/>
      <c r="RW130" s="231"/>
      <c r="RX130" s="231"/>
      <c r="RY130" s="231"/>
      <c r="RZ130" s="231"/>
      <c r="SA130" s="231"/>
      <c r="SB130" s="231"/>
      <c r="SC130" s="231"/>
      <c r="SD130" s="231"/>
      <c r="SE130" s="231"/>
      <c r="SF130" s="231"/>
      <c r="SG130" s="231"/>
      <c r="SH130" s="231"/>
      <c r="SI130" s="231"/>
      <c r="SJ130" s="231"/>
      <c r="SK130" s="231"/>
      <c r="SL130" s="231"/>
      <c r="SM130" s="231"/>
      <c r="SN130" s="231"/>
      <c r="SO130" s="231"/>
      <c r="SP130" s="231"/>
      <c r="SQ130" s="231"/>
      <c r="SR130" s="231"/>
      <c r="SS130" s="231"/>
      <c r="ST130" s="231"/>
      <c r="SU130" s="231"/>
      <c r="SV130" s="231"/>
      <c r="SW130" s="231"/>
      <c r="SX130" s="231"/>
      <c r="SY130" s="231"/>
      <c r="SZ130" s="231"/>
      <c r="TA130" s="231"/>
      <c r="TB130" s="231"/>
      <c r="TC130" s="231"/>
      <c r="TD130" s="231"/>
      <c r="TE130" s="231"/>
      <c r="TF130" s="231"/>
      <c r="TG130" s="231"/>
      <c r="TH130" s="231"/>
      <c r="TI130" s="231"/>
      <c r="TJ130" s="231"/>
      <c r="TK130" s="231"/>
      <c r="TL130" s="231"/>
      <c r="TM130" s="231"/>
      <c r="TN130" s="231"/>
      <c r="TO130" s="231"/>
      <c r="TP130" s="231"/>
      <c r="TQ130" s="231"/>
      <c r="TR130" s="231"/>
      <c r="TS130" s="231"/>
      <c r="TT130" s="231"/>
      <c r="TU130" s="231"/>
      <c r="TV130" s="231"/>
      <c r="TW130" s="231"/>
      <c r="TX130" s="231"/>
      <c r="TY130" s="231"/>
      <c r="TZ130" s="231"/>
      <c r="UA130" s="231"/>
      <c r="UB130" s="231"/>
      <c r="UC130" s="231"/>
      <c r="UD130" s="231"/>
      <c r="UE130" s="231"/>
      <c r="UF130" s="231"/>
      <c r="UG130" s="231"/>
      <c r="UH130" s="231"/>
      <c r="UI130" s="231"/>
      <c r="UJ130" s="231"/>
      <c r="UK130" s="231"/>
      <c r="UL130" s="231"/>
      <c r="UM130" s="231"/>
      <c r="UN130" s="231"/>
      <c r="UO130" s="231"/>
      <c r="UP130" s="231"/>
      <c r="UQ130" s="231"/>
      <c r="UR130" s="231"/>
      <c r="US130" s="231"/>
      <c r="UT130" s="231"/>
      <c r="UU130" s="231"/>
      <c r="UV130" s="231"/>
      <c r="UW130" s="231"/>
      <c r="UX130" s="231"/>
      <c r="UY130" s="231"/>
      <c r="UZ130" s="231"/>
      <c r="VA130" s="231"/>
      <c r="VB130" s="231"/>
      <c r="VC130" s="231"/>
      <c r="VD130" s="231"/>
      <c r="VE130" s="231"/>
      <c r="VF130" s="231"/>
      <c r="VG130" s="231"/>
      <c r="VH130" s="231"/>
      <c r="VI130" s="231"/>
      <c r="VJ130" s="231"/>
      <c r="VK130" s="231"/>
      <c r="VL130" s="231"/>
      <c r="VM130" s="231"/>
      <c r="VN130" s="231"/>
      <c r="VO130" s="231"/>
      <c r="VP130" s="231"/>
      <c r="VQ130" s="231"/>
      <c r="VR130" s="231"/>
      <c r="VS130" s="231"/>
      <c r="VT130" s="231"/>
      <c r="VU130" s="231"/>
      <c r="VV130" s="231"/>
      <c r="VW130" s="231"/>
      <c r="VX130" s="231"/>
      <c r="VY130" s="231"/>
      <c r="VZ130" s="231"/>
      <c r="WA130" s="231"/>
      <c r="WB130" s="231"/>
      <c r="WC130" s="231"/>
      <c r="WD130" s="231"/>
      <c r="WE130" s="231"/>
      <c r="WF130" s="231"/>
      <c r="WG130" s="231"/>
      <c r="WH130" s="231"/>
      <c r="WI130" s="231"/>
      <c r="WJ130" s="231"/>
      <c r="WK130" s="231"/>
      <c r="WL130" s="231"/>
      <c r="WM130" s="231"/>
      <c r="WN130" s="231"/>
      <c r="WO130" s="231"/>
      <c r="WP130" s="231"/>
      <c r="WQ130" s="231"/>
      <c r="WR130" s="231"/>
      <c r="WS130" s="231"/>
      <c r="WT130" s="231"/>
      <c r="WU130" s="231"/>
      <c r="WV130" s="231"/>
      <c r="WW130" s="231"/>
      <c r="WX130" s="231"/>
      <c r="WY130" s="231"/>
      <c r="WZ130" s="231"/>
      <c r="XA130" s="231"/>
      <c r="XB130" s="231"/>
      <c r="XC130" s="231"/>
      <c r="XD130" s="231"/>
      <c r="XE130" s="231"/>
      <c r="XF130" s="231"/>
      <c r="XG130" s="231"/>
      <c r="XH130" s="231"/>
      <c r="XI130" s="231"/>
      <c r="XJ130" s="231"/>
      <c r="XK130" s="231"/>
      <c r="XL130" s="231"/>
      <c r="XM130" s="231"/>
      <c r="XN130" s="231"/>
      <c r="XO130" s="231"/>
      <c r="XP130" s="231"/>
      <c r="XQ130" s="231"/>
      <c r="XR130" s="231"/>
      <c r="XS130" s="231"/>
      <c r="XT130" s="231"/>
      <c r="XU130" s="231"/>
      <c r="XV130" s="231"/>
      <c r="XW130" s="231"/>
      <c r="XX130" s="231"/>
      <c r="XY130" s="231"/>
      <c r="XZ130" s="231"/>
      <c r="YA130" s="231"/>
      <c r="YB130" s="231"/>
      <c r="YC130" s="231"/>
      <c r="YD130" s="231"/>
      <c r="YE130" s="231"/>
      <c r="YF130" s="231"/>
      <c r="YG130" s="231"/>
      <c r="YH130" s="231"/>
      <c r="YI130" s="231"/>
      <c r="YJ130" s="231"/>
      <c r="YK130" s="231"/>
      <c r="YL130" s="231"/>
      <c r="YM130" s="231"/>
      <c r="YN130" s="231"/>
      <c r="YO130" s="231"/>
      <c r="YP130" s="231"/>
      <c r="YQ130" s="231"/>
      <c r="YR130" s="231"/>
      <c r="YS130" s="231"/>
      <c r="YT130" s="231"/>
      <c r="YU130" s="231"/>
      <c r="YV130" s="231"/>
      <c r="YW130" s="231"/>
      <c r="YX130" s="231"/>
      <c r="YY130" s="231"/>
      <c r="YZ130" s="231"/>
      <c r="ZA130" s="231"/>
      <c r="ZB130" s="231"/>
      <c r="ZC130" s="231"/>
      <c r="ZD130" s="231"/>
      <c r="ZE130" s="231"/>
      <c r="ZF130" s="231"/>
      <c r="ZG130" s="231"/>
      <c r="ZH130" s="231"/>
      <c r="ZI130" s="231"/>
      <c r="ZJ130" s="231"/>
      <c r="ZK130" s="231"/>
      <c r="ZL130" s="231"/>
      <c r="ZM130" s="231"/>
      <c r="ZN130" s="231"/>
      <c r="ZO130" s="231"/>
      <c r="ZP130" s="231"/>
      <c r="ZQ130" s="231"/>
      <c r="ZR130" s="231"/>
      <c r="ZS130" s="231"/>
      <c r="ZT130" s="231"/>
      <c r="ZU130" s="231"/>
      <c r="ZV130" s="231"/>
      <c r="ZW130" s="231"/>
      <c r="ZX130" s="231"/>
      <c r="ZY130" s="231"/>
      <c r="ZZ130" s="231"/>
      <c r="AAA130" s="231"/>
      <c r="AAB130" s="231"/>
      <c r="AAC130" s="231"/>
      <c r="AAD130" s="231"/>
      <c r="AAE130" s="231"/>
      <c r="AAF130" s="231"/>
      <c r="AAG130" s="231"/>
      <c r="AAH130" s="231"/>
      <c r="AAI130" s="231"/>
      <c r="AAJ130" s="231"/>
      <c r="AAK130" s="231"/>
      <c r="AAL130" s="231"/>
      <c r="AAM130" s="231"/>
      <c r="AAN130" s="231"/>
      <c r="AAO130" s="231"/>
      <c r="AAP130" s="231"/>
      <c r="AAQ130" s="231"/>
      <c r="AAR130" s="231"/>
      <c r="AAS130" s="231"/>
      <c r="AAT130" s="231"/>
      <c r="AAU130" s="231"/>
      <c r="AAV130" s="231"/>
      <c r="AAW130" s="231"/>
      <c r="AAX130" s="231"/>
      <c r="AAY130" s="231"/>
      <c r="AAZ130" s="231"/>
      <c r="ABA130" s="231"/>
      <c r="ABB130" s="231"/>
      <c r="ABC130" s="231"/>
      <c r="ABD130" s="231"/>
      <c r="ABE130" s="231"/>
      <c r="ABF130" s="231"/>
      <c r="ABG130" s="231"/>
      <c r="ABH130" s="231"/>
      <c r="ABI130" s="231"/>
      <c r="ABJ130" s="231"/>
      <c r="ABK130" s="231"/>
      <c r="ABL130" s="231"/>
      <c r="ABM130" s="231"/>
      <c r="ABN130" s="231"/>
      <c r="ABO130" s="231"/>
      <c r="ABP130" s="231"/>
      <c r="ABQ130" s="231"/>
      <c r="ABR130" s="231"/>
      <c r="ABS130" s="231"/>
      <c r="ABT130" s="231"/>
      <c r="ABU130" s="231"/>
      <c r="ABV130" s="231"/>
      <c r="ABW130" s="231"/>
      <c r="ABX130" s="231"/>
      <c r="ABY130" s="231"/>
      <c r="ABZ130" s="231"/>
      <c r="ACA130" s="231"/>
      <c r="ACB130" s="231"/>
      <c r="ACC130" s="231"/>
      <c r="ACD130" s="231"/>
      <c r="ACE130" s="231"/>
      <c r="ACF130" s="231"/>
      <c r="ACG130" s="231"/>
      <c r="ACH130" s="231"/>
      <c r="ACI130" s="231"/>
      <c r="ACJ130" s="231"/>
      <c r="ACK130" s="231"/>
      <c r="ACL130" s="231"/>
      <c r="ACM130" s="231"/>
      <c r="ACN130" s="231"/>
      <c r="ACO130" s="231"/>
      <c r="ACP130" s="231"/>
      <c r="ACQ130" s="231"/>
      <c r="ACR130" s="231"/>
      <c r="ACS130" s="231"/>
      <c r="ACT130" s="231"/>
      <c r="ACU130" s="231"/>
      <c r="ACV130" s="231"/>
      <c r="ACW130" s="231"/>
      <c r="ACX130" s="231"/>
      <c r="ACY130" s="231"/>
      <c r="ACZ130" s="231"/>
      <c r="ADA130" s="231"/>
      <c r="ADB130" s="231"/>
      <c r="ADC130" s="231"/>
      <c r="ADD130" s="231"/>
      <c r="ADE130" s="231"/>
      <c r="ADF130" s="231"/>
      <c r="ADG130" s="231"/>
      <c r="ADH130" s="231"/>
      <c r="ADI130" s="231"/>
      <c r="ADJ130" s="231"/>
      <c r="ADK130" s="231"/>
      <c r="ADL130" s="231"/>
      <c r="ADM130" s="231"/>
      <c r="ADN130" s="231"/>
      <c r="ADO130" s="231"/>
      <c r="ADP130" s="231"/>
      <c r="ADQ130" s="231"/>
      <c r="ADR130" s="231"/>
      <c r="ADS130" s="231"/>
      <c r="ADT130" s="231"/>
      <c r="ADU130" s="231"/>
      <c r="ADV130" s="231"/>
      <c r="ADW130" s="231"/>
      <c r="ADX130" s="231"/>
      <c r="ADY130" s="231"/>
      <c r="ADZ130" s="231"/>
      <c r="AEA130" s="231"/>
      <c r="AEB130" s="231"/>
      <c r="AEC130" s="231"/>
      <c r="AED130" s="231"/>
      <c r="AEE130" s="231"/>
      <c r="AEF130" s="231"/>
      <c r="AEG130" s="231"/>
      <c r="AEH130" s="231"/>
      <c r="AEI130" s="231"/>
      <c r="AEJ130" s="231"/>
      <c r="AEK130" s="231"/>
      <c r="AEL130" s="231"/>
      <c r="AEM130" s="231"/>
      <c r="AEN130" s="231"/>
      <c r="AEO130" s="231"/>
      <c r="AEP130" s="231"/>
      <c r="AEQ130" s="231"/>
      <c r="AER130" s="231"/>
      <c r="AES130" s="231"/>
      <c r="AET130" s="231"/>
      <c r="AEU130" s="231"/>
      <c r="AEV130" s="231"/>
      <c r="AEW130" s="231"/>
      <c r="AEX130" s="231"/>
      <c r="AEY130" s="231"/>
      <c r="AEZ130" s="231"/>
      <c r="AFA130" s="231"/>
      <c r="AFB130" s="231"/>
      <c r="AFC130" s="231"/>
      <c r="AFD130" s="231"/>
      <c r="AFE130" s="231"/>
      <c r="AFF130" s="231"/>
      <c r="AFG130" s="231"/>
      <c r="AFH130" s="231"/>
      <c r="AFI130" s="231"/>
      <c r="AFJ130" s="231"/>
      <c r="AFK130" s="231"/>
      <c r="AFL130" s="231"/>
      <c r="AFM130" s="231"/>
      <c r="AFN130" s="231"/>
      <c r="AFO130" s="231"/>
      <c r="AFP130" s="231"/>
      <c r="AFQ130" s="231"/>
      <c r="AFR130" s="231"/>
      <c r="AFS130" s="231"/>
      <c r="AFT130" s="231"/>
      <c r="AFU130" s="231"/>
      <c r="AFV130" s="231"/>
      <c r="AFW130" s="231"/>
      <c r="AFX130" s="231"/>
      <c r="AFY130" s="231"/>
      <c r="AFZ130" s="231"/>
      <c r="AGA130" s="231"/>
      <c r="AGB130" s="231"/>
      <c r="AGC130" s="231"/>
      <c r="AGD130" s="231"/>
      <c r="AGE130" s="231"/>
      <c r="AGF130" s="231"/>
      <c r="AGG130" s="231"/>
      <c r="AGH130" s="231"/>
      <c r="AGI130" s="231"/>
      <c r="AGJ130" s="231"/>
      <c r="AGK130" s="231"/>
      <c r="AGL130" s="231"/>
      <c r="AGM130" s="231"/>
      <c r="AGN130" s="231"/>
      <c r="AGO130" s="231"/>
      <c r="AGP130" s="231"/>
      <c r="AGQ130" s="231"/>
      <c r="AGR130" s="231"/>
      <c r="AGS130" s="231"/>
      <c r="AGT130" s="231"/>
      <c r="AGU130" s="231"/>
      <c r="AGV130" s="231"/>
      <c r="AGW130" s="231"/>
      <c r="AGX130" s="231"/>
      <c r="AGY130" s="231"/>
      <c r="AGZ130" s="231"/>
      <c r="AHA130" s="231"/>
      <c r="AHB130" s="231"/>
      <c r="AHC130" s="231"/>
      <c r="AHD130" s="231"/>
      <c r="AHE130" s="231"/>
      <c r="AHF130" s="231"/>
      <c r="AHG130" s="231"/>
      <c r="AHH130" s="231"/>
      <c r="AHI130" s="231"/>
      <c r="AHJ130" s="231"/>
      <c r="AHK130" s="231"/>
      <c r="AHL130" s="231"/>
      <c r="AHM130" s="231"/>
      <c r="AHN130" s="231"/>
      <c r="AHO130" s="231"/>
      <c r="AHP130" s="231"/>
      <c r="AHQ130" s="231"/>
      <c r="AHR130" s="231"/>
      <c r="AHS130" s="231"/>
      <c r="AHT130" s="231"/>
      <c r="AHU130" s="231"/>
      <c r="AHV130" s="231"/>
      <c r="AHW130" s="231"/>
      <c r="AHX130" s="231"/>
      <c r="AHY130" s="231"/>
      <c r="AHZ130" s="231"/>
      <c r="AIA130" s="231"/>
      <c r="AIB130" s="231"/>
      <c r="AIC130" s="231"/>
      <c r="AID130" s="231"/>
      <c r="AIE130" s="231"/>
      <c r="AIF130" s="231"/>
      <c r="AIG130" s="231"/>
      <c r="AIH130" s="231"/>
      <c r="AII130" s="231"/>
      <c r="AIJ130" s="231"/>
      <c r="AIK130" s="231"/>
      <c r="AIL130" s="231"/>
      <c r="AIM130" s="231"/>
      <c r="AIN130" s="231"/>
      <c r="AIO130" s="231"/>
      <c r="AIP130" s="231"/>
      <c r="AIQ130" s="231"/>
      <c r="AIR130" s="231"/>
      <c r="AIS130" s="231"/>
      <c r="AIT130" s="231"/>
      <c r="AIU130" s="231"/>
      <c r="AIV130" s="231"/>
      <c r="AIW130" s="231"/>
      <c r="AIX130" s="231"/>
      <c r="AIY130" s="231"/>
      <c r="AIZ130" s="231"/>
      <c r="AJA130" s="231"/>
      <c r="AJB130" s="231"/>
      <c r="AJC130" s="231"/>
      <c r="AJD130" s="231"/>
      <c r="AJE130" s="231"/>
      <c r="AJF130" s="231"/>
      <c r="AJG130" s="231"/>
      <c r="AJH130" s="231"/>
      <c r="AJI130" s="231"/>
      <c r="AJJ130" s="231"/>
      <c r="AJK130" s="231"/>
      <c r="AJL130" s="231"/>
      <c r="AJM130" s="231"/>
      <c r="AJN130" s="231"/>
      <c r="AJO130" s="231"/>
      <c r="AJP130" s="231"/>
      <c r="AJQ130" s="231"/>
      <c r="AJR130" s="231"/>
      <c r="AJS130" s="231"/>
      <c r="AJT130" s="231"/>
      <c r="AJU130" s="231"/>
      <c r="AJV130" s="231"/>
      <c r="AJW130" s="231"/>
      <c r="AJX130" s="231"/>
      <c r="AJY130" s="231"/>
      <c r="AJZ130" s="231"/>
      <c r="AKA130" s="231"/>
      <c r="AKB130" s="231"/>
      <c r="AKC130" s="231"/>
      <c r="AKD130" s="231"/>
      <c r="AKE130" s="231"/>
      <c r="AKF130" s="231"/>
      <c r="AKG130" s="231"/>
      <c r="AKH130" s="231"/>
      <c r="AKI130" s="231"/>
      <c r="AKJ130" s="231"/>
      <c r="AKK130" s="231"/>
      <c r="AKL130" s="231"/>
      <c r="AKM130" s="231"/>
      <c r="AKN130" s="231"/>
      <c r="AKO130" s="231"/>
      <c r="AKP130" s="231"/>
      <c r="AKQ130" s="231"/>
      <c r="AKR130" s="231"/>
      <c r="AKS130" s="231"/>
      <c r="AKT130" s="231"/>
      <c r="AKU130" s="231"/>
      <c r="AKV130" s="231"/>
      <c r="AKW130" s="231"/>
      <c r="AKX130" s="231"/>
      <c r="AKY130" s="231"/>
      <c r="AKZ130" s="231"/>
      <c r="ALA130" s="231"/>
      <c r="ALB130" s="231"/>
      <c r="ALC130" s="231"/>
      <c r="ALD130" s="231"/>
      <c r="ALE130" s="231"/>
      <c r="ALF130" s="231"/>
      <c r="ALG130" s="231"/>
      <c r="ALH130" s="231"/>
      <c r="ALI130" s="231"/>
      <c r="ALJ130" s="231"/>
      <c r="ALK130" s="231"/>
      <c r="ALL130" s="231"/>
      <c r="ALM130" s="231"/>
      <c r="ALN130" s="231"/>
      <c r="ALO130" s="231"/>
      <c r="ALP130" s="231"/>
      <c r="ALQ130" s="231"/>
      <c r="ALR130" s="231"/>
      <c r="ALS130" s="231"/>
      <c r="ALT130" s="231"/>
      <c r="ALU130" s="231"/>
      <c r="ALV130" s="231"/>
      <c r="ALW130" s="231"/>
      <c r="ALX130" s="231"/>
      <c r="ALY130" s="231"/>
      <c r="ALZ130" s="231"/>
      <c r="AMA130" s="231"/>
      <c r="AMB130" s="231"/>
      <c r="AMC130" s="231"/>
      <c r="AMD130" s="231"/>
      <c r="AME130" s="231"/>
      <c r="AMF130" s="231"/>
      <c r="AMG130" s="231"/>
      <c r="AMH130" s="231"/>
    </row>
    <row r="131" spans="1:1022" s="230" customFormat="1" x14ac:dyDescent="0.25">
      <c r="A131" s="256"/>
      <c r="B131" s="257"/>
      <c r="C131" s="257"/>
      <c r="D131" s="231"/>
      <c r="E131" s="258"/>
      <c r="F131" s="259"/>
      <c r="G131" s="231"/>
      <c r="H131" s="231"/>
      <c r="I131" s="231"/>
      <c r="J131" s="259"/>
      <c r="K131" s="259"/>
      <c r="L131" s="231"/>
      <c r="M131" s="231"/>
      <c r="N131" s="259"/>
      <c r="O131" s="231"/>
      <c r="P131" s="231"/>
      <c r="Q131" s="231"/>
      <c r="R131" s="231"/>
      <c r="S131" s="260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319"/>
      <c r="AL131" s="231"/>
      <c r="AM131" s="231"/>
      <c r="AN131" s="231"/>
      <c r="AO131" s="231"/>
      <c r="AP131" s="231"/>
      <c r="AQ131" s="231"/>
      <c r="AR131" s="231"/>
      <c r="AS131" s="231"/>
      <c r="AT131" s="231"/>
      <c r="AU131" s="231"/>
      <c r="AV131" s="319"/>
      <c r="AW131" s="231"/>
      <c r="AX131" s="231"/>
      <c r="AY131" s="231"/>
      <c r="AZ131" s="231"/>
      <c r="BA131" s="231"/>
      <c r="BB131" s="231"/>
      <c r="BC131" s="231"/>
      <c r="BD131" s="231"/>
      <c r="BE131" s="231"/>
      <c r="BF131" s="231"/>
      <c r="BG131" s="231"/>
      <c r="BH131" s="231"/>
      <c r="BI131" s="231"/>
      <c r="BJ131" s="231"/>
      <c r="BK131" s="231"/>
      <c r="BL131" s="231"/>
      <c r="BM131" s="231"/>
      <c r="BN131" s="231"/>
      <c r="BO131" s="231"/>
      <c r="BP131" s="231"/>
      <c r="BQ131" s="231"/>
      <c r="BR131" s="231"/>
      <c r="BS131" s="231"/>
      <c r="BT131" s="231"/>
      <c r="BU131" s="231"/>
      <c r="BV131" s="231"/>
      <c r="BW131" s="231"/>
      <c r="BX131" s="231"/>
      <c r="BY131" s="231"/>
      <c r="BZ131" s="231"/>
      <c r="CA131" s="231"/>
      <c r="CB131" s="231"/>
      <c r="CC131" s="231"/>
      <c r="CD131" s="231"/>
      <c r="CE131" s="231"/>
      <c r="CF131" s="231"/>
      <c r="CG131" s="231"/>
      <c r="CH131" s="231"/>
      <c r="CI131" s="231"/>
      <c r="CJ131" s="231"/>
      <c r="CK131" s="231"/>
      <c r="CL131" s="231"/>
      <c r="CM131" s="231"/>
      <c r="CN131" s="231"/>
      <c r="CO131" s="231"/>
      <c r="CP131" s="231"/>
      <c r="CQ131" s="231"/>
      <c r="CR131" s="231"/>
      <c r="CS131" s="231"/>
      <c r="CT131" s="231"/>
      <c r="CU131" s="231"/>
      <c r="CV131" s="231"/>
      <c r="CW131" s="231"/>
      <c r="CX131" s="231"/>
      <c r="CY131" s="231"/>
      <c r="CZ131" s="231"/>
      <c r="DA131" s="231"/>
      <c r="DB131" s="231"/>
      <c r="DC131" s="231"/>
      <c r="DD131" s="231"/>
      <c r="DE131" s="231"/>
      <c r="DF131" s="231"/>
      <c r="DG131" s="231"/>
      <c r="DH131" s="231"/>
      <c r="DI131" s="231"/>
      <c r="DJ131" s="231"/>
      <c r="DK131" s="231"/>
      <c r="DL131" s="231"/>
      <c r="DM131" s="231"/>
      <c r="DN131" s="231"/>
      <c r="DO131" s="231"/>
      <c r="DP131" s="231"/>
      <c r="DQ131" s="231"/>
      <c r="DR131" s="231"/>
      <c r="DS131" s="231"/>
      <c r="DT131" s="231"/>
      <c r="DU131" s="231"/>
      <c r="DV131" s="231"/>
      <c r="DW131" s="231"/>
      <c r="DX131" s="231"/>
      <c r="DY131" s="231"/>
      <c r="DZ131" s="231"/>
      <c r="EA131" s="231"/>
      <c r="EB131" s="231"/>
      <c r="EC131" s="231"/>
      <c r="ED131" s="231"/>
      <c r="EE131" s="231"/>
      <c r="EF131" s="231"/>
      <c r="EG131" s="231"/>
      <c r="EH131" s="231"/>
      <c r="EI131" s="231"/>
      <c r="EJ131" s="231"/>
      <c r="EK131" s="231"/>
      <c r="EL131" s="231"/>
      <c r="EM131" s="231"/>
      <c r="EN131" s="231"/>
      <c r="EO131" s="231"/>
      <c r="EP131" s="231"/>
      <c r="EQ131" s="231"/>
      <c r="ER131" s="231"/>
      <c r="ES131" s="231"/>
      <c r="ET131" s="231"/>
      <c r="EU131" s="231"/>
      <c r="EV131" s="231"/>
      <c r="EW131" s="231"/>
      <c r="EX131" s="231"/>
      <c r="EY131" s="231"/>
      <c r="EZ131" s="231"/>
      <c r="FA131" s="231"/>
      <c r="FB131" s="231"/>
      <c r="FC131" s="231"/>
      <c r="FD131" s="231"/>
      <c r="FE131" s="231"/>
      <c r="FF131" s="231"/>
      <c r="FG131" s="231"/>
      <c r="FH131" s="231"/>
      <c r="FI131" s="231"/>
      <c r="FJ131" s="231"/>
      <c r="FK131" s="231"/>
      <c r="FL131" s="231"/>
      <c r="FM131" s="231"/>
      <c r="FN131" s="231"/>
      <c r="FO131" s="231"/>
      <c r="FP131" s="231"/>
      <c r="FQ131" s="231"/>
      <c r="FR131" s="231"/>
      <c r="FS131" s="231"/>
      <c r="FT131" s="231"/>
      <c r="FU131" s="231"/>
      <c r="FV131" s="231"/>
      <c r="FW131" s="231"/>
      <c r="FX131" s="231"/>
      <c r="FY131" s="231"/>
      <c r="FZ131" s="231"/>
      <c r="GA131" s="231"/>
      <c r="GB131" s="231"/>
      <c r="GC131" s="231"/>
      <c r="GD131" s="231"/>
      <c r="GE131" s="231"/>
      <c r="GF131" s="231"/>
      <c r="GG131" s="231"/>
      <c r="GH131" s="231"/>
      <c r="GI131" s="231"/>
      <c r="GJ131" s="231"/>
      <c r="GK131" s="231"/>
      <c r="GL131" s="231"/>
      <c r="GM131" s="231"/>
      <c r="GN131" s="231"/>
      <c r="GO131" s="231"/>
      <c r="GP131" s="231"/>
      <c r="GQ131" s="231"/>
      <c r="GR131" s="231"/>
      <c r="GS131" s="231"/>
      <c r="GT131" s="231"/>
      <c r="GU131" s="231"/>
      <c r="GV131" s="231"/>
      <c r="GW131" s="231"/>
      <c r="GX131" s="231"/>
      <c r="GY131" s="231"/>
      <c r="GZ131" s="231"/>
      <c r="HA131" s="231"/>
      <c r="HB131" s="231"/>
      <c r="HC131" s="231"/>
      <c r="HD131" s="231"/>
      <c r="HE131" s="231"/>
      <c r="HF131" s="231"/>
      <c r="HG131" s="231"/>
      <c r="HH131" s="231"/>
      <c r="HI131" s="231"/>
      <c r="HJ131" s="231"/>
      <c r="HK131" s="231"/>
      <c r="HL131" s="231"/>
      <c r="HM131" s="231"/>
      <c r="HN131" s="231"/>
      <c r="HO131" s="231"/>
      <c r="HP131" s="231"/>
      <c r="HQ131" s="231"/>
      <c r="HR131" s="231"/>
      <c r="HS131" s="231"/>
      <c r="HT131" s="231"/>
      <c r="HU131" s="231"/>
      <c r="HV131" s="231"/>
      <c r="HW131" s="231"/>
      <c r="HX131" s="231"/>
      <c r="HY131" s="231"/>
      <c r="HZ131" s="231"/>
      <c r="IA131" s="231"/>
      <c r="IB131" s="231"/>
      <c r="IC131" s="231"/>
      <c r="ID131" s="231"/>
      <c r="IE131" s="231"/>
      <c r="IF131" s="231"/>
      <c r="IG131" s="231"/>
      <c r="IH131" s="231"/>
      <c r="II131" s="231"/>
      <c r="IJ131" s="231"/>
      <c r="IK131" s="231"/>
      <c r="IL131" s="231"/>
      <c r="IM131" s="231"/>
      <c r="IN131" s="231"/>
      <c r="IO131" s="231"/>
      <c r="IP131" s="231"/>
      <c r="IQ131" s="231"/>
      <c r="IR131" s="231"/>
      <c r="IS131" s="231"/>
      <c r="IT131" s="231"/>
      <c r="IU131" s="231"/>
      <c r="IV131" s="231"/>
      <c r="IW131" s="231"/>
      <c r="IX131" s="231"/>
      <c r="IY131" s="231"/>
      <c r="IZ131" s="231"/>
      <c r="JA131" s="231"/>
      <c r="JB131" s="231"/>
      <c r="JC131" s="231"/>
      <c r="JD131" s="231"/>
      <c r="JE131" s="231"/>
      <c r="JF131" s="231"/>
      <c r="JG131" s="231"/>
      <c r="JH131" s="231"/>
      <c r="JI131" s="231"/>
      <c r="JJ131" s="231"/>
      <c r="JK131" s="231"/>
      <c r="JL131" s="231"/>
      <c r="JM131" s="231"/>
      <c r="JN131" s="231"/>
      <c r="JO131" s="231"/>
      <c r="JP131" s="231"/>
      <c r="JQ131" s="231"/>
      <c r="JR131" s="231"/>
      <c r="JS131" s="231"/>
      <c r="JT131" s="231"/>
      <c r="JU131" s="231"/>
      <c r="JV131" s="231"/>
      <c r="JW131" s="231"/>
      <c r="JX131" s="231"/>
      <c r="JY131" s="231"/>
      <c r="JZ131" s="231"/>
      <c r="KA131" s="231"/>
      <c r="KB131" s="231"/>
      <c r="KC131" s="231"/>
      <c r="KD131" s="231"/>
      <c r="KE131" s="231"/>
      <c r="KF131" s="231"/>
      <c r="KG131" s="231"/>
      <c r="KH131" s="231"/>
      <c r="KI131" s="231"/>
      <c r="KJ131" s="231"/>
      <c r="KK131" s="231"/>
      <c r="KL131" s="231"/>
      <c r="KM131" s="231"/>
      <c r="KN131" s="231"/>
      <c r="KO131" s="231"/>
      <c r="KP131" s="231"/>
      <c r="KQ131" s="231"/>
      <c r="KR131" s="231"/>
      <c r="KS131" s="231"/>
      <c r="KT131" s="231"/>
      <c r="KU131" s="231"/>
      <c r="KV131" s="231"/>
      <c r="KW131" s="231"/>
      <c r="KX131" s="231"/>
      <c r="KY131" s="231"/>
      <c r="KZ131" s="231"/>
      <c r="LA131" s="231"/>
      <c r="LB131" s="231"/>
      <c r="LC131" s="231"/>
      <c r="LD131" s="231"/>
      <c r="LE131" s="231"/>
      <c r="LF131" s="231"/>
      <c r="LG131" s="231"/>
      <c r="LH131" s="231"/>
      <c r="LI131" s="231"/>
      <c r="LJ131" s="231"/>
      <c r="LK131" s="231"/>
      <c r="LL131" s="231"/>
      <c r="LM131" s="231"/>
      <c r="LN131" s="231"/>
      <c r="LO131" s="231"/>
      <c r="LP131" s="231"/>
      <c r="LQ131" s="231"/>
      <c r="LR131" s="231"/>
      <c r="LS131" s="231"/>
      <c r="LT131" s="231"/>
      <c r="LU131" s="231"/>
      <c r="LV131" s="231"/>
      <c r="LW131" s="231"/>
      <c r="LX131" s="231"/>
      <c r="LY131" s="231"/>
      <c r="LZ131" s="231"/>
      <c r="MA131" s="231"/>
      <c r="MB131" s="231"/>
      <c r="MC131" s="231"/>
      <c r="MD131" s="231"/>
      <c r="ME131" s="231"/>
      <c r="MF131" s="231"/>
      <c r="MG131" s="231"/>
      <c r="MH131" s="231"/>
      <c r="MI131" s="231"/>
      <c r="MJ131" s="231"/>
      <c r="MK131" s="231"/>
      <c r="ML131" s="231"/>
      <c r="MM131" s="231"/>
      <c r="MN131" s="231"/>
      <c r="MO131" s="231"/>
      <c r="MP131" s="231"/>
      <c r="MQ131" s="231"/>
      <c r="MR131" s="231"/>
      <c r="MS131" s="231"/>
      <c r="MT131" s="231"/>
      <c r="MU131" s="231"/>
      <c r="MV131" s="231"/>
      <c r="MW131" s="231"/>
      <c r="MX131" s="231"/>
      <c r="MY131" s="231"/>
      <c r="MZ131" s="231"/>
      <c r="NA131" s="231"/>
      <c r="NB131" s="231"/>
      <c r="NC131" s="231"/>
      <c r="ND131" s="231"/>
      <c r="NE131" s="231"/>
      <c r="NF131" s="231"/>
      <c r="NG131" s="231"/>
      <c r="NH131" s="231"/>
      <c r="NI131" s="231"/>
      <c r="NJ131" s="231"/>
      <c r="NK131" s="231"/>
      <c r="NL131" s="231"/>
      <c r="NM131" s="231"/>
      <c r="NN131" s="231"/>
      <c r="NO131" s="231"/>
      <c r="NP131" s="231"/>
      <c r="NQ131" s="231"/>
      <c r="NR131" s="231"/>
      <c r="NS131" s="231"/>
      <c r="NT131" s="231"/>
      <c r="NU131" s="231"/>
      <c r="NV131" s="231"/>
      <c r="NW131" s="231"/>
      <c r="NX131" s="231"/>
      <c r="NY131" s="231"/>
      <c r="NZ131" s="231"/>
      <c r="OA131" s="231"/>
      <c r="OB131" s="231"/>
      <c r="OC131" s="231"/>
      <c r="OD131" s="231"/>
      <c r="OE131" s="231"/>
      <c r="OF131" s="231"/>
      <c r="OG131" s="231"/>
      <c r="OH131" s="231"/>
      <c r="OI131" s="231"/>
      <c r="OJ131" s="231"/>
      <c r="OK131" s="231"/>
      <c r="OL131" s="231"/>
      <c r="OM131" s="231"/>
      <c r="ON131" s="231"/>
      <c r="OO131" s="231"/>
      <c r="OP131" s="231"/>
      <c r="OQ131" s="231"/>
      <c r="OR131" s="231"/>
      <c r="OS131" s="231"/>
      <c r="OT131" s="231"/>
      <c r="OU131" s="231"/>
      <c r="OV131" s="231"/>
      <c r="OW131" s="231"/>
      <c r="OX131" s="231"/>
      <c r="OY131" s="231"/>
      <c r="OZ131" s="231"/>
      <c r="PA131" s="231"/>
      <c r="PB131" s="231"/>
      <c r="PC131" s="231"/>
      <c r="PD131" s="231"/>
      <c r="PE131" s="231"/>
      <c r="PF131" s="231"/>
      <c r="PG131" s="231"/>
      <c r="PH131" s="231"/>
      <c r="PI131" s="231"/>
      <c r="PJ131" s="231"/>
      <c r="PK131" s="231"/>
      <c r="PL131" s="231"/>
      <c r="PM131" s="231"/>
      <c r="PN131" s="231"/>
      <c r="PO131" s="231"/>
      <c r="PP131" s="231"/>
      <c r="PQ131" s="231"/>
      <c r="PR131" s="231"/>
      <c r="PS131" s="231"/>
      <c r="PT131" s="231"/>
      <c r="PU131" s="231"/>
      <c r="PV131" s="231"/>
      <c r="PW131" s="231"/>
      <c r="PX131" s="231"/>
      <c r="PY131" s="231"/>
      <c r="PZ131" s="231"/>
      <c r="QA131" s="231"/>
      <c r="QB131" s="231"/>
      <c r="QC131" s="231"/>
      <c r="QD131" s="231"/>
      <c r="QE131" s="231"/>
      <c r="QF131" s="231"/>
      <c r="QG131" s="231"/>
      <c r="QH131" s="231"/>
      <c r="QI131" s="231"/>
      <c r="QJ131" s="231"/>
      <c r="QK131" s="231"/>
      <c r="QL131" s="231"/>
      <c r="QM131" s="231"/>
      <c r="QN131" s="231"/>
      <c r="QO131" s="231"/>
      <c r="QP131" s="231"/>
      <c r="QQ131" s="231"/>
      <c r="QR131" s="231"/>
      <c r="QS131" s="231"/>
      <c r="QT131" s="231"/>
      <c r="QU131" s="231"/>
      <c r="QV131" s="231"/>
      <c r="QW131" s="231"/>
      <c r="QX131" s="231"/>
      <c r="QY131" s="231"/>
      <c r="QZ131" s="231"/>
      <c r="RA131" s="231"/>
      <c r="RB131" s="231"/>
      <c r="RC131" s="231"/>
      <c r="RD131" s="231"/>
      <c r="RE131" s="231"/>
      <c r="RF131" s="231"/>
      <c r="RG131" s="231"/>
      <c r="RH131" s="231"/>
      <c r="RI131" s="231"/>
      <c r="RJ131" s="231"/>
      <c r="RK131" s="231"/>
      <c r="RL131" s="231"/>
      <c r="RM131" s="231"/>
      <c r="RN131" s="231"/>
      <c r="RO131" s="231"/>
      <c r="RP131" s="231"/>
      <c r="RQ131" s="231"/>
      <c r="RR131" s="231"/>
      <c r="RS131" s="231"/>
      <c r="RT131" s="231"/>
      <c r="RU131" s="231"/>
      <c r="RV131" s="231"/>
      <c r="RW131" s="231"/>
      <c r="RX131" s="231"/>
      <c r="RY131" s="231"/>
      <c r="RZ131" s="231"/>
      <c r="SA131" s="231"/>
      <c r="SB131" s="231"/>
      <c r="SC131" s="231"/>
      <c r="SD131" s="231"/>
      <c r="SE131" s="231"/>
      <c r="SF131" s="231"/>
      <c r="SG131" s="231"/>
      <c r="SH131" s="231"/>
      <c r="SI131" s="231"/>
      <c r="SJ131" s="231"/>
      <c r="SK131" s="231"/>
      <c r="SL131" s="231"/>
      <c r="SM131" s="231"/>
      <c r="SN131" s="231"/>
      <c r="SO131" s="231"/>
      <c r="SP131" s="231"/>
      <c r="SQ131" s="231"/>
      <c r="SR131" s="231"/>
      <c r="SS131" s="231"/>
      <c r="ST131" s="231"/>
      <c r="SU131" s="231"/>
      <c r="SV131" s="231"/>
      <c r="SW131" s="231"/>
      <c r="SX131" s="231"/>
      <c r="SY131" s="231"/>
      <c r="SZ131" s="231"/>
      <c r="TA131" s="231"/>
      <c r="TB131" s="231"/>
      <c r="TC131" s="231"/>
      <c r="TD131" s="231"/>
      <c r="TE131" s="231"/>
      <c r="TF131" s="231"/>
      <c r="TG131" s="231"/>
      <c r="TH131" s="231"/>
      <c r="TI131" s="231"/>
      <c r="TJ131" s="231"/>
      <c r="TK131" s="231"/>
      <c r="TL131" s="231"/>
      <c r="TM131" s="231"/>
      <c r="TN131" s="231"/>
      <c r="TO131" s="231"/>
      <c r="TP131" s="231"/>
      <c r="TQ131" s="231"/>
      <c r="TR131" s="231"/>
      <c r="TS131" s="231"/>
      <c r="TT131" s="231"/>
      <c r="TU131" s="231"/>
      <c r="TV131" s="231"/>
      <c r="TW131" s="231"/>
      <c r="TX131" s="231"/>
      <c r="TY131" s="231"/>
      <c r="TZ131" s="231"/>
      <c r="UA131" s="231"/>
      <c r="UB131" s="231"/>
      <c r="UC131" s="231"/>
      <c r="UD131" s="231"/>
      <c r="UE131" s="231"/>
      <c r="UF131" s="231"/>
      <c r="UG131" s="231"/>
      <c r="UH131" s="231"/>
      <c r="UI131" s="231"/>
      <c r="UJ131" s="231"/>
      <c r="UK131" s="231"/>
      <c r="UL131" s="231"/>
      <c r="UM131" s="231"/>
      <c r="UN131" s="231"/>
      <c r="UO131" s="231"/>
      <c r="UP131" s="231"/>
      <c r="UQ131" s="231"/>
      <c r="UR131" s="231"/>
      <c r="US131" s="231"/>
      <c r="UT131" s="231"/>
      <c r="UU131" s="231"/>
      <c r="UV131" s="231"/>
      <c r="UW131" s="231"/>
      <c r="UX131" s="231"/>
      <c r="UY131" s="231"/>
      <c r="UZ131" s="231"/>
      <c r="VA131" s="231"/>
      <c r="VB131" s="231"/>
      <c r="VC131" s="231"/>
      <c r="VD131" s="231"/>
      <c r="VE131" s="231"/>
      <c r="VF131" s="231"/>
      <c r="VG131" s="231"/>
      <c r="VH131" s="231"/>
      <c r="VI131" s="231"/>
      <c r="VJ131" s="231"/>
      <c r="VK131" s="231"/>
      <c r="VL131" s="231"/>
      <c r="VM131" s="231"/>
      <c r="VN131" s="231"/>
      <c r="VO131" s="231"/>
      <c r="VP131" s="231"/>
      <c r="VQ131" s="231"/>
      <c r="VR131" s="231"/>
      <c r="VS131" s="231"/>
      <c r="VT131" s="231"/>
      <c r="VU131" s="231"/>
      <c r="VV131" s="231"/>
      <c r="VW131" s="231"/>
      <c r="VX131" s="231"/>
      <c r="VY131" s="231"/>
      <c r="VZ131" s="231"/>
      <c r="WA131" s="231"/>
      <c r="WB131" s="231"/>
      <c r="WC131" s="231"/>
      <c r="WD131" s="231"/>
      <c r="WE131" s="231"/>
      <c r="WF131" s="231"/>
      <c r="WG131" s="231"/>
      <c r="WH131" s="231"/>
      <c r="WI131" s="231"/>
      <c r="WJ131" s="231"/>
      <c r="WK131" s="231"/>
      <c r="WL131" s="231"/>
      <c r="WM131" s="231"/>
      <c r="WN131" s="231"/>
      <c r="WO131" s="231"/>
      <c r="WP131" s="231"/>
      <c r="WQ131" s="231"/>
      <c r="WR131" s="231"/>
      <c r="WS131" s="231"/>
      <c r="WT131" s="231"/>
      <c r="WU131" s="231"/>
      <c r="WV131" s="231"/>
      <c r="WW131" s="231"/>
      <c r="WX131" s="231"/>
      <c r="WY131" s="231"/>
      <c r="WZ131" s="231"/>
      <c r="XA131" s="231"/>
      <c r="XB131" s="231"/>
      <c r="XC131" s="231"/>
      <c r="XD131" s="231"/>
      <c r="XE131" s="231"/>
      <c r="XF131" s="231"/>
      <c r="XG131" s="231"/>
      <c r="XH131" s="231"/>
      <c r="XI131" s="231"/>
      <c r="XJ131" s="231"/>
      <c r="XK131" s="231"/>
      <c r="XL131" s="231"/>
      <c r="XM131" s="231"/>
      <c r="XN131" s="231"/>
      <c r="XO131" s="231"/>
      <c r="XP131" s="231"/>
      <c r="XQ131" s="231"/>
      <c r="XR131" s="231"/>
      <c r="XS131" s="231"/>
      <c r="XT131" s="231"/>
      <c r="XU131" s="231"/>
      <c r="XV131" s="231"/>
      <c r="XW131" s="231"/>
      <c r="XX131" s="231"/>
      <c r="XY131" s="231"/>
      <c r="XZ131" s="231"/>
      <c r="YA131" s="231"/>
      <c r="YB131" s="231"/>
      <c r="YC131" s="231"/>
      <c r="YD131" s="231"/>
      <c r="YE131" s="231"/>
      <c r="YF131" s="231"/>
      <c r="YG131" s="231"/>
      <c r="YH131" s="231"/>
      <c r="YI131" s="231"/>
      <c r="YJ131" s="231"/>
      <c r="YK131" s="231"/>
      <c r="YL131" s="231"/>
      <c r="YM131" s="231"/>
      <c r="YN131" s="231"/>
      <c r="YO131" s="231"/>
      <c r="YP131" s="231"/>
      <c r="YQ131" s="231"/>
      <c r="YR131" s="231"/>
      <c r="YS131" s="231"/>
      <c r="YT131" s="231"/>
      <c r="YU131" s="231"/>
      <c r="YV131" s="231"/>
      <c r="YW131" s="231"/>
      <c r="YX131" s="231"/>
      <c r="YY131" s="231"/>
      <c r="YZ131" s="231"/>
      <c r="ZA131" s="231"/>
      <c r="ZB131" s="231"/>
      <c r="ZC131" s="231"/>
      <c r="ZD131" s="231"/>
      <c r="ZE131" s="231"/>
      <c r="ZF131" s="231"/>
      <c r="ZG131" s="231"/>
      <c r="ZH131" s="231"/>
      <c r="ZI131" s="231"/>
      <c r="ZJ131" s="231"/>
      <c r="ZK131" s="231"/>
      <c r="ZL131" s="231"/>
      <c r="ZM131" s="231"/>
      <c r="ZN131" s="231"/>
      <c r="ZO131" s="231"/>
      <c r="ZP131" s="231"/>
      <c r="ZQ131" s="231"/>
      <c r="ZR131" s="231"/>
      <c r="ZS131" s="231"/>
      <c r="ZT131" s="231"/>
      <c r="ZU131" s="231"/>
      <c r="ZV131" s="231"/>
      <c r="ZW131" s="231"/>
      <c r="ZX131" s="231"/>
      <c r="ZY131" s="231"/>
      <c r="ZZ131" s="231"/>
      <c r="AAA131" s="231"/>
      <c r="AAB131" s="231"/>
      <c r="AAC131" s="231"/>
      <c r="AAD131" s="231"/>
      <c r="AAE131" s="231"/>
      <c r="AAF131" s="231"/>
      <c r="AAG131" s="231"/>
      <c r="AAH131" s="231"/>
      <c r="AAI131" s="231"/>
      <c r="AAJ131" s="231"/>
      <c r="AAK131" s="231"/>
      <c r="AAL131" s="231"/>
      <c r="AAM131" s="231"/>
      <c r="AAN131" s="231"/>
      <c r="AAO131" s="231"/>
      <c r="AAP131" s="231"/>
      <c r="AAQ131" s="231"/>
      <c r="AAR131" s="231"/>
      <c r="AAS131" s="231"/>
      <c r="AAT131" s="231"/>
      <c r="AAU131" s="231"/>
      <c r="AAV131" s="231"/>
      <c r="AAW131" s="231"/>
      <c r="AAX131" s="231"/>
      <c r="AAY131" s="231"/>
      <c r="AAZ131" s="231"/>
      <c r="ABA131" s="231"/>
      <c r="ABB131" s="231"/>
      <c r="ABC131" s="231"/>
      <c r="ABD131" s="231"/>
      <c r="ABE131" s="231"/>
      <c r="ABF131" s="231"/>
      <c r="ABG131" s="231"/>
      <c r="ABH131" s="231"/>
      <c r="ABI131" s="231"/>
      <c r="ABJ131" s="231"/>
      <c r="ABK131" s="231"/>
      <c r="ABL131" s="231"/>
      <c r="ABM131" s="231"/>
      <c r="ABN131" s="231"/>
      <c r="ABO131" s="231"/>
      <c r="ABP131" s="231"/>
      <c r="ABQ131" s="231"/>
      <c r="ABR131" s="231"/>
      <c r="ABS131" s="231"/>
      <c r="ABT131" s="231"/>
      <c r="ABU131" s="231"/>
      <c r="ABV131" s="231"/>
      <c r="ABW131" s="231"/>
      <c r="ABX131" s="231"/>
      <c r="ABY131" s="231"/>
      <c r="ABZ131" s="231"/>
      <c r="ACA131" s="231"/>
      <c r="ACB131" s="231"/>
      <c r="ACC131" s="231"/>
      <c r="ACD131" s="231"/>
      <c r="ACE131" s="231"/>
      <c r="ACF131" s="231"/>
      <c r="ACG131" s="231"/>
      <c r="ACH131" s="231"/>
      <c r="ACI131" s="231"/>
      <c r="ACJ131" s="231"/>
      <c r="ACK131" s="231"/>
      <c r="ACL131" s="231"/>
      <c r="ACM131" s="231"/>
      <c r="ACN131" s="231"/>
      <c r="ACO131" s="231"/>
      <c r="ACP131" s="231"/>
      <c r="ACQ131" s="231"/>
      <c r="ACR131" s="231"/>
      <c r="ACS131" s="231"/>
      <c r="ACT131" s="231"/>
      <c r="ACU131" s="231"/>
      <c r="ACV131" s="231"/>
      <c r="ACW131" s="231"/>
      <c r="ACX131" s="231"/>
      <c r="ACY131" s="231"/>
      <c r="ACZ131" s="231"/>
      <c r="ADA131" s="231"/>
      <c r="ADB131" s="231"/>
      <c r="ADC131" s="231"/>
      <c r="ADD131" s="231"/>
      <c r="ADE131" s="231"/>
      <c r="ADF131" s="231"/>
      <c r="ADG131" s="231"/>
      <c r="ADH131" s="231"/>
      <c r="ADI131" s="231"/>
      <c r="ADJ131" s="231"/>
      <c r="ADK131" s="231"/>
      <c r="ADL131" s="231"/>
      <c r="ADM131" s="231"/>
      <c r="ADN131" s="231"/>
      <c r="ADO131" s="231"/>
      <c r="ADP131" s="231"/>
      <c r="ADQ131" s="231"/>
      <c r="ADR131" s="231"/>
      <c r="ADS131" s="231"/>
      <c r="ADT131" s="231"/>
      <c r="ADU131" s="231"/>
      <c r="ADV131" s="231"/>
      <c r="ADW131" s="231"/>
      <c r="ADX131" s="231"/>
      <c r="ADY131" s="231"/>
      <c r="ADZ131" s="231"/>
      <c r="AEA131" s="231"/>
      <c r="AEB131" s="231"/>
      <c r="AEC131" s="231"/>
      <c r="AED131" s="231"/>
      <c r="AEE131" s="231"/>
      <c r="AEF131" s="231"/>
      <c r="AEG131" s="231"/>
      <c r="AEH131" s="231"/>
      <c r="AEI131" s="231"/>
      <c r="AEJ131" s="231"/>
      <c r="AEK131" s="231"/>
      <c r="AEL131" s="231"/>
      <c r="AEM131" s="231"/>
      <c r="AEN131" s="231"/>
      <c r="AEO131" s="231"/>
      <c r="AEP131" s="231"/>
      <c r="AEQ131" s="231"/>
      <c r="AER131" s="231"/>
      <c r="AES131" s="231"/>
      <c r="AET131" s="231"/>
      <c r="AEU131" s="231"/>
      <c r="AEV131" s="231"/>
      <c r="AEW131" s="231"/>
      <c r="AEX131" s="231"/>
      <c r="AEY131" s="231"/>
      <c r="AEZ131" s="231"/>
      <c r="AFA131" s="231"/>
      <c r="AFB131" s="231"/>
      <c r="AFC131" s="231"/>
      <c r="AFD131" s="231"/>
      <c r="AFE131" s="231"/>
      <c r="AFF131" s="231"/>
      <c r="AFG131" s="231"/>
      <c r="AFH131" s="231"/>
      <c r="AFI131" s="231"/>
      <c r="AFJ131" s="231"/>
      <c r="AFK131" s="231"/>
      <c r="AFL131" s="231"/>
      <c r="AFM131" s="231"/>
      <c r="AFN131" s="231"/>
      <c r="AFO131" s="231"/>
      <c r="AFP131" s="231"/>
      <c r="AFQ131" s="231"/>
      <c r="AFR131" s="231"/>
      <c r="AFS131" s="231"/>
      <c r="AFT131" s="231"/>
      <c r="AFU131" s="231"/>
      <c r="AFV131" s="231"/>
      <c r="AFW131" s="231"/>
      <c r="AFX131" s="231"/>
      <c r="AFY131" s="231"/>
      <c r="AFZ131" s="231"/>
      <c r="AGA131" s="231"/>
      <c r="AGB131" s="231"/>
      <c r="AGC131" s="231"/>
      <c r="AGD131" s="231"/>
      <c r="AGE131" s="231"/>
      <c r="AGF131" s="231"/>
      <c r="AGG131" s="231"/>
      <c r="AGH131" s="231"/>
      <c r="AGI131" s="231"/>
      <c r="AGJ131" s="231"/>
      <c r="AGK131" s="231"/>
      <c r="AGL131" s="231"/>
      <c r="AGM131" s="231"/>
      <c r="AGN131" s="231"/>
      <c r="AGO131" s="231"/>
      <c r="AGP131" s="231"/>
      <c r="AGQ131" s="231"/>
      <c r="AGR131" s="231"/>
      <c r="AGS131" s="231"/>
      <c r="AGT131" s="231"/>
      <c r="AGU131" s="231"/>
      <c r="AGV131" s="231"/>
      <c r="AGW131" s="231"/>
      <c r="AGX131" s="231"/>
      <c r="AGY131" s="231"/>
      <c r="AGZ131" s="231"/>
      <c r="AHA131" s="231"/>
      <c r="AHB131" s="231"/>
      <c r="AHC131" s="231"/>
      <c r="AHD131" s="231"/>
      <c r="AHE131" s="231"/>
      <c r="AHF131" s="231"/>
      <c r="AHG131" s="231"/>
      <c r="AHH131" s="231"/>
      <c r="AHI131" s="231"/>
      <c r="AHJ131" s="231"/>
      <c r="AHK131" s="231"/>
      <c r="AHL131" s="231"/>
      <c r="AHM131" s="231"/>
      <c r="AHN131" s="231"/>
      <c r="AHO131" s="231"/>
      <c r="AHP131" s="231"/>
      <c r="AHQ131" s="231"/>
      <c r="AHR131" s="231"/>
      <c r="AHS131" s="231"/>
      <c r="AHT131" s="231"/>
      <c r="AHU131" s="231"/>
      <c r="AHV131" s="231"/>
      <c r="AHW131" s="231"/>
      <c r="AHX131" s="231"/>
      <c r="AHY131" s="231"/>
      <c r="AHZ131" s="231"/>
      <c r="AIA131" s="231"/>
      <c r="AIB131" s="231"/>
      <c r="AIC131" s="231"/>
      <c r="AID131" s="231"/>
      <c r="AIE131" s="231"/>
      <c r="AIF131" s="231"/>
      <c r="AIG131" s="231"/>
      <c r="AIH131" s="231"/>
      <c r="AII131" s="231"/>
      <c r="AIJ131" s="231"/>
      <c r="AIK131" s="231"/>
      <c r="AIL131" s="231"/>
      <c r="AIM131" s="231"/>
      <c r="AIN131" s="231"/>
      <c r="AIO131" s="231"/>
      <c r="AIP131" s="231"/>
      <c r="AIQ131" s="231"/>
      <c r="AIR131" s="231"/>
      <c r="AIS131" s="231"/>
      <c r="AIT131" s="231"/>
      <c r="AIU131" s="231"/>
      <c r="AIV131" s="231"/>
      <c r="AIW131" s="231"/>
      <c r="AIX131" s="231"/>
      <c r="AIY131" s="231"/>
      <c r="AIZ131" s="231"/>
      <c r="AJA131" s="231"/>
      <c r="AJB131" s="231"/>
      <c r="AJC131" s="231"/>
      <c r="AJD131" s="231"/>
      <c r="AJE131" s="231"/>
      <c r="AJF131" s="231"/>
      <c r="AJG131" s="231"/>
      <c r="AJH131" s="231"/>
      <c r="AJI131" s="231"/>
      <c r="AJJ131" s="231"/>
      <c r="AJK131" s="231"/>
      <c r="AJL131" s="231"/>
      <c r="AJM131" s="231"/>
      <c r="AJN131" s="231"/>
      <c r="AJO131" s="231"/>
      <c r="AJP131" s="231"/>
      <c r="AJQ131" s="231"/>
      <c r="AJR131" s="231"/>
      <c r="AJS131" s="231"/>
      <c r="AJT131" s="231"/>
      <c r="AJU131" s="231"/>
      <c r="AJV131" s="231"/>
      <c r="AJW131" s="231"/>
      <c r="AJX131" s="231"/>
      <c r="AJY131" s="231"/>
      <c r="AJZ131" s="231"/>
      <c r="AKA131" s="231"/>
      <c r="AKB131" s="231"/>
      <c r="AKC131" s="231"/>
      <c r="AKD131" s="231"/>
      <c r="AKE131" s="231"/>
      <c r="AKF131" s="231"/>
      <c r="AKG131" s="231"/>
      <c r="AKH131" s="231"/>
      <c r="AKI131" s="231"/>
      <c r="AKJ131" s="231"/>
      <c r="AKK131" s="231"/>
      <c r="AKL131" s="231"/>
      <c r="AKM131" s="231"/>
      <c r="AKN131" s="231"/>
      <c r="AKO131" s="231"/>
      <c r="AKP131" s="231"/>
      <c r="AKQ131" s="231"/>
      <c r="AKR131" s="231"/>
      <c r="AKS131" s="231"/>
      <c r="AKT131" s="231"/>
      <c r="AKU131" s="231"/>
      <c r="AKV131" s="231"/>
      <c r="AKW131" s="231"/>
      <c r="AKX131" s="231"/>
      <c r="AKY131" s="231"/>
      <c r="AKZ131" s="231"/>
      <c r="ALA131" s="231"/>
      <c r="ALB131" s="231"/>
      <c r="ALC131" s="231"/>
      <c r="ALD131" s="231"/>
      <c r="ALE131" s="231"/>
      <c r="ALF131" s="231"/>
      <c r="ALG131" s="231"/>
      <c r="ALH131" s="231"/>
      <c r="ALI131" s="231"/>
      <c r="ALJ131" s="231"/>
      <c r="ALK131" s="231"/>
      <c r="ALL131" s="231"/>
      <c r="ALM131" s="231"/>
      <c r="ALN131" s="231"/>
      <c r="ALO131" s="231"/>
      <c r="ALP131" s="231"/>
      <c r="ALQ131" s="231"/>
      <c r="ALR131" s="231"/>
      <c r="ALS131" s="231"/>
      <c r="ALT131" s="231"/>
      <c r="ALU131" s="231"/>
      <c r="ALV131" s="231"/>
      <c r="ALW131" s="231"/>
      <c r="ALX131" s="231"/>
      <c r="ALY131" s="231"/>
      <c r="ALZ131" s="231"/>
      <c r="AMA131" s="231"/>
      <c r="AMB131" s="231"/>
      <c r="AMC131" s="231"/>
      <c r="AMD131" s="231"/>
      <c r="AME131" s="231"/>
      <c r="AMF131" s="231"/>
      <c r="AMG131" s="231"/>
      <c r="AMH131" s="231"/>
    </row>
    <row r="132" spans="1:1022" s="230" customFormat="1" x14ac:dyDescent="0.25">
      <c r="A132" s="256"/>
      <c r="B132" s="257"/>
      <c r="C132" s="257"/>
      <c r="D132" s="231"/>
      <c r="E132" s="258"/>
      <c r="F132" s="259"/>
      <c r="G132" s="231"/>
      <c r="H132" s="231"/>
      <c r="I132" s="231"/>
      <c r="J132" s="259"/>
      <c r="K132" s="259"/>
      <c r="L132" s="231"/>
      <c r="M132" s="231"/>
      <c r="N132" s="259"/>
      <c r="O132" s="231"/>
      <c r="P132" s="231"/>
      <c r="Q132" s="231"/>
      <c r="R132" s="231"/>
      <c r="S132" s="260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319"/>
      <c r="AL132" s="231"/>
      <c r="AM132" s="231"/>
      <c r="AN132" s="231"/>
      <c r="AO132" s="231"/>
      <c r="AP132" s="231"/>
      <c r="AQ132" s="231"/>
      <c r="AR132" s="231"/>
      <c r="AS132" s="231"/>
      <c r="AT132" s="231"/>
      <c r="AU132" s="231"/>
      <c r="AV132" s="319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31"/>
      <c r="BO132" s="231"/>
      <c r="BP132" s="231"/>
      <c r="BQ132" s="231"/>
      <c r="BR132" s="231"/>
      <c r="BS132" s="231"/>
      <c r="BT132" s="231"/>
      <c r="BU132" s="231"/>
      <c r="BV132" s="231"/>
      <c r="BW132" s="231"/>
      <c r="BX132" s="231"/>
      <c r="BY132" s="231"/>
      <c r="BZ132" s="231"/>
      <c r="CA132" s="231"/>
      <c r="CB132" s="231"/>
      <c r="CC132" s="231"/>
      <c r="CD132" s="231"/>
      <c r="CE132" s="231"/>
      <c r="CF132" s="231"/>
      <c r="CG132" s="231"/>
      <c r="CH132" s="231"/>
      <c r="CI132" s="231"/>
      <c r="CJ132" s="231"/>
      <c r="CK132" s="231"/>
      <c r="CL132" s="231"/>
      <c r="CM132" s="231"/>
      <c r="CN132" s="231"/>
      <c r="CO132" s="231"/>
      <c r="CP132" s="231"/>
      <c r="CQ132" s="231"/>
      <c r="CR132" s="231"/>
      <c r="CS132" s="231"/>
      <c r="CT132" s="231"/>
      <c r="CU132" s="231"/>
      <c r="CV132" s="231"/>
      <c r="CW132" s="231"/>
      <c r="CX132" s="231"/>
      <c r="CY132" s="231"/>
      <c r="CZ132" s="231"/>
      <c r="DA132" s="231"/>
      <c r="DB132" s="231"/>
      <c r="DC132" s="231"/>
      <c r="DD132" s="231"/>
      <c r="DE132" s="231"/>
      <c r="DF132" s="231"/>
      <c r="DG132" s="231"/>
      <c r="DH132" s="231"/>
      <c r="DI132" s="231"/>
      <c r="DJ132" s="231"/>
      <c r="DK132" s="231"/>
      <c r="DL132" s="231"/>
      <c r="DM132" s="231"/>
      <c r="DN132" s="231"/>
      <c r="DO132" s="231"/>
      <c r="DP132" s="231"/>
      <c r="DQ132" s="231"/>
      <c r="DR132" s="231"/>
      <c r="DS132" s="231"/>
      <c r="DT132" s="231"/>
      <c r="DU132" s="231"/>
      <c r="DV132" s="231"/>
      <c r="DW132" s="231"/>
      <c r="DX132" s="231"/>
      <c r="DY132" s="231"/>
      <c r="DZ132" s="231"/>
      <c r="EA132" s="231"/>
      <c r="EB132" s="231"/>
      <c r="EC132" s="231"/>
      <c r="ED132" s="231"/>
      <c r="EE132" s="231"/>
      <c r="EF132" s="231"/>
      <c r="EG132" s="231"/>
      <c r="EH132" s="231"/>
      <c r="EI132" s="231"/>
      <c r="EJ132" s="231"/>
      <c r="EK132" s="231"/>
      <c r="EL132" s="231"/>
      <c r="EM132" s="231"/>
      <c r="EN132" s="231"/>
      <c r="EO132" s="231"/>
      <c r="EP132" s="231"/>
      <c r="EQ132" s="231"/>
      <c r="ER132" s="231"/>
      <c r="ES132" s="231"/>
      <c r="ET132" s="231"/>
      <c r="EU132" s="231"/>
      <c r="EV132" s="231"/>
      <c r="EW132" s="231"/>
      <c r="EX132" s="231"/>
      <c r="EY132" s="231"/>
      <c r="EZ132" s="231"/>
      <c r="FA132" s="231"/>
      <c r="FB132" s="231"/>
      <c r="FC132" s="231"/>
      <c r="FD132" s="231"/>
      <c r="FE132" s="231"/>
      <c r="FF132" s="231"/>
      <c r="FG132" s="231"/>
      <c r="FH132" s="231"/>
      <c r="FI132" s="231"/>
      <c r="FJ132" s="231"/>
      <c r="FK132" s="231"/>
      <c r="FL132" s="231"/>
      <c r="FM132" s="231"/>
      <c r="FN132" s="231"/>
      <c r="FO132" s="231"/>
      <c r="FP132" s="231"/>
      <c r="FQ132" s="231"/>
      <c r="FR132" s="231"/>
      <c r="FS132" s="231"/>
      <c r="FT132" s="231"/>
      <c r="FU132" s="231"/>
      <c r="FV132" s="231"/>
      <c r="FW132" s="231"/>
      <c r="FX132" s="231"/>
      <c r="FY132" s="231"/>
      <c r="FZ132" s="231"/>
      <c r="GA132" s="231"/>
      <c r="GB132" s="231"/>
      <c r="GC132" s="231"/>
      <c r="GD132" s="231"/>
      <c r="GE132" s="231"/>
      <c r="GF132" s="231"/>
      <c r="GG132" s="231"/>
      <c r="GH132" s="231"/>
      <c r="GI132" s="231"/>
      <c r="GJ132" s="231"/>
      <c r="GK132" s="231"/>
      <c r="GL132" s="231"/>
      <c r="GM132" s="231"/>
      <c r="GN132" s="231"/>
      <c r="GO132" s="231"/>
      <c r="GP132" s="231"/>
      <c r="GQ132" s="231"/>
      <c r="GR132" s="231"/>
      <c r="GS132" s="231"/>
      <c r="GT132" s="231"/>
      <c r="GU132" s="231"/>
      <c r="GV132" s="231"/>
      <c r="GW132" s="231"/>
      <c r="GX132" s="231"/>
      <c r="GY132" s="231"/>
      <c r="GZ132" s="231"/>
      <c r="HA132" s="231"/>
      <c r="HB132" s="231"/>
      <c r="HC132" s="231"/>
      <c r="HD132" s="231"/>
      <c r="HE132" s="231"/>
      <c r="HF132" s="231"/>
      <c r="HG132" s="231"/>
      <c r="HH132" s="231"/>
      <c r="HI132" s="231"/>
      <c r="HJ132" s="231"/>
      <c r="HK132" s="231"/>
      <c r="HL132" s="231"/>
      <c r="HM132" s="231"/>
      <c r="HN132" s="231"/>
      <c r="HO132" s="231"/>
      <c r="HP132" s="231"/>
      <c r="HQ132" s="231"/>
      <c r="HR132" s="231"/>
      <c r="HS132" s="231"/>
      <c r="HT132" s="231"/>
      <c r="HU132" s="231"/>
      <c r="HV132" s="231"/>
      <c r="HW132" s="231"/>
      <c r="HX132" s="231"/>
      <c r="HY132" s="231"/>
      <c r="HZ132" s="231"/>
      <c r="IA132" s="231"/>
      <c r="IB132" s="231"/>
      <c r="IC132" s="231"/>
      <c r="ID132" s="231"/>
      <c r="IE132" s="231"/>
      <c r="IF132" s="231"/>
      <c r="IG132" s="231"/>
      <c r="IH132" s="231"/>
      <c r="II132" s="231"/>
      <c r="IJ132" s="231"/>
      <c r="IK132" s="231"/>
      <c r="IL132" s="231"/>
      <c r="IM132" s="231"/>
      <c r="IN132" s="231"/>
      <c r="IO132" s="231"/>
      <c r="IP132" s="231"/>
      <c r="IQ132" s="231"/>
      <c r="IR132" s="231"/>
      <c r="IS132" s="231"/>
      <c r="IT132" s="231"/>
      <c r="IU132" s="231"/>
      <c r="IV132" s="231"/>
      <c r="IW132" s="231"/>
      <c r="IX132" s="231"/>
      <c r="IY132" s="231"/>
      <c r="IZ132" s="231"/>
      <c r="JA132" s="231"/>
      <c r="JB132" s="231"/>
      <c r="JC132" s="231"/>
      <c r="JD132" s="231"/>
      <c r="JE132" s="231"/>
      <c r="JF132" s="231"/>
      <c r="JG132" s="231"/>
      <c r="JH132" s="231"/>
      <c r="JI132" s="231"/>
      <c r="JJ132" s="231"/>
      <c r="JK132" s="231"/>
      <c r="JL132" s="231"/>
      <c r="JM132" s="231"/>
      <c r="JN132" s="231"/>
      <c r="JO132" s="231"/>
      <c r="JP132" s="231"/>
      <c r="JQ132" s="231"/>
      <c r="JR132" s="231"/>
      <c r="JS132" s="231"/>
      <c r="JT132" s="231"/>
      <c r="JU132" s="231"/>
      <c r="JV132" s="231"/>
      <c r="JW132" s="231"/>
      <c r="JX132" s="231"/>
      <c r="JY132" s="231"/>
      <c r="JZ132" s="231"/>
      <c r="KA132" s="231"/>
      <c r="KB132" s="231"/>
      <c r="KC132" s="231"/>
      <c r="KD132" s="231"/>
      <c r="KE132" s="231"/>
      <c r="KF132" s="231"/>
      <c r="KG132" s="231"/>
      <c r="KH132" s="231"/>
      <c r="KI132" s="231"/>
      <c r="KJ132" s="231"/>
      <c r="KK132" s="231"/>
      <c r="KL132" s="231"/>
      <c r="KM132" s="231"/>
      <c r="KN132" s="231"/>
      <c r="KO132" s="231"/>
      <c r="KP132" s="231"/>
      <c r="KQ132" s="231"/>
      <c r="KR132" s="231"/>
      <c r="KS132" s="231"/>
      <c r="KT132" s="231"/>
      <c r="KU132" s="231"/>
      <c r="KV132" s="231"/>
      <c r="KW132" s="231"/>
      <c r="KX132" s="231"/>
      <c r="KY132" s="231"/>
      <c r="KZ132" s="231"/>
      <c r="LA132" s="231"/>
      <c r="LB132" s="231"/>
      <c r="LC132" s="231"/>
      <c r="LD132" s="231"/>
      <c r="LE132" s="231"/>
      <c r="LF132" s="231"/>
      <c r="LG132" s="231"/>
      <c r="LH132" s="231"/>
      <c r="LI132" s="231"/>
      <c r="LJ132" s="231"/>
      <c r="LK132" s="231"/>
      <c r="LL132" s="231"/>
      <c r="LM132" s="231"/>
      <c r="LN132" s="231"/>
      <c r="LO132" s="231"/>
      <c r="LP132" s="231"/>
      <c r="LQ132" s="231"/>
      <c r="LR132" s="231"/>
      <c r="LS132" s="231"/>
      <c r="LT132" s="231"/>
      <c r="LU132" s="231"/>
      <c r="LV132" s="231"/>
      <c r="LW132" s="231"/>
      <c r="LX132" s="231"/>
      <c r="LY132" s="231"/>
      <c r="LZ132" s="231"/>
      <c r="MA132" s="231"/>
      <c r="MB132" s="231"/>
      <c r="MC132" s="231"/>
      <c r="MD132" s="231"/>
      <c r="ME132" s="231"/>
      <c r="MF132" s="231"/>
      <c r="MG132" s="231"/>
      <c r="MH132" s="231"/>
      <c r="MI132" s="231"/>
      <c r="MJ132" s="231"/>
      <c r="MK132" s="231"/>
      <c r="ML132" s="231"/>
      <c r="MM132" s="231"/>
      <c r="MN132" s="231"/>
      <c r="MO132" s="231"/>
      <c r="MP132" s="231"/>
      <c r="MQ132" s="231"/>
      <c r="MR132" s="231"/>
      <c r="MS132" s="231"/>
      <c r="MT132" s="231"/>
      <c r="MU132" s="231"/>
      <c r="MV132" s="231"/>
      <c r="MW132" s="231"/>
      <c r="MX132" s="231"/>
      <c r="MY132" s="231"/>
      <c r="MZ132" s="231"/>
      <c r="NA132" s="231"/>
      <c r="NB132" s="231"/>
      <c r="NC132" s="231"/>
      <c r="ND132" s="231"/>
      <c r="NE132" s="231"/>
      <c r="NF132" s="231"/>
      <c r="NG132" s="231"/>
      <c r="NH132" s="231"/>
      <c r="NI132" s="231"/>
      <c r="NJ132" s="231"/>
      <c r="NK132" s="231"/>
      <c r="NL132" s="231"/>
      <c r="NM132" s="231"/>
      <c r="NN132" s="231"/>
      <c r="NO132" s="231"/>
      <c r="NP132" s="231"/>
      <c r="NQ132" s="231"/>
      <c r="NR132" s="231"/>
      <c r="NS132" s="231"/>
      <c r="NT132" s="231"/>
      <c r="NU132" s="231"/>
      <c r="NV132" s="231"/>
      <c r="NW132" s="231"/>
      <c r="NX132" s="231"/>
      <c r="NY132" s="231"/>
      <c r="NZ132" s="231"/>
      <c r="OA132" s="231"/>
      <c r="OB132" s="231"/>
      <c r="OC132" s="231"/>
      <c r="OD132" s="231"/>
      <c r="OE132" s="231"/>
      <c r="OF132" s="231"/>
      <c r="OG132" s="231"/>
      <c r="OH132" s="231"/>
      <c r="OI132" s="231"/>
      <c r="OJ132" s="231"/>
      <c r="OK132" s="231"/>
      <c r="OL132" s="231"/>
      <c r="OM132" s="231"/>
      <c r="ON132" s="231"/>
      <c r="OO132" s="231"/>
      <c r="OP132" s="231"/>
      <c r="OQ132" s="231"/>
      <c r="OR132" s="231"/>
      <c r="OS132" s="231"/>
      <c r="OT132" s="231"/>
      <c r="OU132" s="231"/>
      <c r="OV132" s="231"/>
      <c r="OW132" s="231"/>
      <c r="OX132" s="231"/>
      <c r="OY132" s="231"/>
      <c r="OZ132" s="231"/>
      <c r="PA132" s="231"/>
      <c r="PB132" s="231"/>
      <c r="PC132" s="231"/>
      <c r="PD132" s="231"/>
      <c r="PE132" s="231"/>
      <c r="PF132" s="231"/>
      <c r="PG132" s="231"/>
      <c r="PH132" s="231"/>
      <c r="PI132" s="231"/>
      <c r="PJ132" s="231"/>
      <c r="PK132" s="231"/>
      <c r="PL132" s="231"/>
      <c r="PM132" s="231"/>
      <c r="PN132" s="231"/>
      <c r="PO132" s="231"/>
      <c r="PP132" s="231"/>
      <c r="PQ132" s="231"/>
      <c r="PR132" s="231"/>
      <c r="PS132" s="231"/>
      <c r="PT132" s="231"/>
      <c r="PU132" s="231"/>
      <c r="PV132" s="231"/>
      <c r="PW132" s="231"/>
      <c r="PX132" s="231"/>
      <c r="PY132" s="231"/>
      <c r="PZ132" s="231"/>
      <c r="QA132" s="231"/>
      <c r="QB132" s="231"/>
      <c r="QC132" s="231"/>
      <c r="QD132" s="231"/>
      <c r="QE132" s="231"/>
      <c r="QF132" s="231"/>
      <c r="QG132" s="231"/>
      <c r="QH132" s="231"/>
      <c r="QI132" s="231"/>
      <c r="QJ132" s="231"/>
      <c r="QK132" s="231"/>
      <c r="QL132" s="231"/>
      <c r="QM132" s="231"/>
      <c r="QN132" s="231"/>
      <c r="QO132" s="231"/>
      <c r="QP132" s="231"/>
      <c r="QQ132" s="231"/>
      <c r="QR132" s="231"/>
      <c r="QS132" s="231"/>
      <c r="QT132" s="231"/>
      <c r="QU132" s="231"/>
      <c r="QV132" s="231"/>
      <c r="QW132" s="231"/>
      <c r="QX132" s="231"/>
      <c r="QY132" s="231"/>
      <c r="QZ132" s="231"/>
      <c r="RA132" s="231"/>
      <c r="RB132" s="231"/>
      <c r="RC132" s="231"/>
      <c r="RD132" s="231"/>
      <c r="RE132" s="231"/>
      <c r="RF132" s="231"/>
      <c r="RG132" s="231"/>
      <c r="RH132" s="231"/>
      <c r="RI132" s="231"/>
      <c r="RJ132" s="231"/>
      <c r="RK132" s="231"/>
      <c r="RL132" s="231"/>
      <c r="RM132" s="231"/>
      <c r="RN132" s="231"/>
      <c r="RO132" s="231"/>
      <c r="RP132" s="231"/>
      <c r="RQ132" s="231"/>
      <c r="RR132" s="231"/>
      <c r="RS132" s="231"/>
      <c r="RT132" s="231"/>
      <c r="RU132" s="231"/>
      <c r="RV132" s="231"/>
      <c r="RW132" s="231"/>
      <c r="RX132" s="231"/>
      <c r="RY132" s="231"/>
      <c r="RZ132" s="231"/>
      <c r="SA132" s="231"/>
      <c r="SB132" s="231"/>
      <c r="SC132" s="231"/>
      <c r="SD132" s="231"/>
      <c r="SE132" s="231"/>
      <c r="SF132" s="231"/>
      <c r="SG132" s="231"/>
      <c r="SH132" s="231"/>
      <c r="SI132" s="231"/>
      <c r="SJ132" s="231"/>
      <c r="SK132" s="231"/>
      <c r="SL132" s="231"/>
      <c r="SM132" s="231"/>
      <c r="SN132" s="231"/>
      <c r="SO132" s="231"/>
      <c r="SP132" s="231"/>
      <c r="SQ132" s="231"/>
      <c r="SR132" s="231"/>
      <c r="SS132" s="231"/>
      <c r="ST132" s="231"/>
      <c r="SU132" s="231"/>
      <c r="SV132" s="231"/>
      <c r="SW132" s="231"/>
      <c r="SX132" s="231"/>
      <c r="SY132" s="231"/>
      <c r="SZ132" s="231"/>
      <c r="TA132" s="231"/>
      <c r="TB132" s="231"/>
      <c r="TC132" s="231"/>
      <c r="TD132" s="231"/>
      <c r="TE132" s="231"/>
      <c r="TF132" s="231"/>
      <c r="TG132" s="231"/>
      <c r="TH132" s="231"/>
      <c r="TI132" s="231"/>
      <c r="TJ132" s="231"/>
      <c r="TK132" s="231"/>
      <c r="TL132" s="231"/>
      <c r="TM132" s="231"/>
      <c r="TN132" s="231"/>
      <c r="TO132" s="231"/>
      <c r="TP132" s="231"/>
      <c r="TQ132" s="231"/>
      <c r="TR132" s="231"/>
      <c r="TS132" s="231"/>
      <c r="TT132" s="231"/>
      <c r="TU132" s="231"/>
      <c r="TV132" s="231"/>
      <c r="TW132" s="231"/>
      <c r="TX132" s="231"/>
      <c r="TY132" s="231"/>
      <c r="TZ132" s="231"/>
      <c r="UA132" s="231"/>
      <c r="UB132" s="231"/>
      <c r="UC132" s="231"/>
      <c r="UD132" s="231"/>
      <c r="UE132" s="231"/>
      <c r="UF132" s="231"/>
      <c r="UG132" s="231"/>
      <c r="UH132" s="231"/>
      <c r="UI132" s="231"/>
      <c r="UJ132" s="231"/>
      <c r="UK132" s="231"/>
      <c r="UL132" s="231"/>
      <c r="UM132" s="231"/>
      <c r="UN132" s="231"/>
      <c r="UO132" s="231"/>
      <c r="UP132" s="231"/>
      <c r="UQ132" s="231"/>
      <c r="UR132" s="231"/>
      <c r="US132" s="231"/>
      <c r="UT132" s="231"/>
      <c r="UU132" s="231"/>
      <c r="UV132" s="231"/>
      <c r="UW132" s="231"/>
      <c r="UX132" s="231"/>
      <c r="UY132" s="231"/>
      <c r="UZ132" s="231"/>
      <c r="VA132" s="231"/>
      <c r="VB132" s="231"/>
      <c r="VC132" s="231"/>
      <c r="VD132" s="231"/>
      <c r="VE132" s="231"/>
      <c r="VF132" s="231"/>
      <c r="VG132" s="231"/>
      <c r="VH132" s="231"/>
      <c r="VI132" s="231"/>
      <c r="VJ132" s="231"/>
      <c r="VK132" s="231"/>
      <c r="VL132" s="231"/>
      <c r="VM132" s="231"/>
      <c r="VN132" s="231"/>
      <c r="VO132" s="231"/>
      <c r="VP132" s="231"/>
      <c r="VQ132" s="231"/>
      <c r="VR132" s="231"/>
      <c r="VS132" s="231"/>
      <c r="VT132" s="231"/>
      <c r="VU132" s="231"/>
      <c r="VV132" s="231"/>
      <c r="VW132" s="231"/>
      <c r="VX132" s="231"/>
      <c r="VY132" s="231"/>
      <c r="VZ132" s="231"/>
      <c r="WA132" s="231"/>
      <c r="WB132" s="231"/>
      <c r="WC132" s="231"/>
      <c r="WD132" s="231"/>
      <c r="WE132" s="231"/>
      <c r="WF132" s="231"/>
      <c r="WG132" s="231"/>
      <c r="WH132" s="231"/>
      <c r="WI132" s="231"/>
      <c r="WJ132" s="231"/>
      <c r="WK132" s="231"/>
      <c r="WL132" s="231"/>
      <c r="WM132" s="231"/>
      <c r="WN132" s="231"/>
      <c r="WO132" s="231"/>
      <c r="WP132" s="231"/>
      <c r="WQ132" s="231"/>
      <c r="WR132" s="231"/>
      <c r="WS132" s="231"/>
      <c r="WT132" s="231"/>
      <c r="WU132" s="231"/>
      <c r="WV132" s="231"/>
      <c r="WW132" s="231"/>
      <c r="WX132" s="231"/>
      <c r="WY132" s="231"/>
      <c r="WZ132" s="231"/>
      <c r="XA132" s="231"/>
      <c r="XB132" s="231"/>
      <c r="XC132" s="231"/>
      <c r="XD132" s="231"/>
      <c r="XE132" s="231"/>
      <c r="XF132" s="231"/>
      <c r="XG132" s="231"/>
      <c r="XH132" s="231"/>
      <c r="XI132" s="231"/>
      <c r="XJ132" s="231"/>
      <c r="XK132" s="231"/>
      <c r="XL132" s="231"/>
      <c r="XM132" s="231"/>
      <c r="XN132" s="231"/>
      <c r="XO132" s="231"/>
      <c r="XP132" s="231"/>
      <c r="XQ132" s="231"/>
      <c r="XR132" s="231"/>
      <c r="XS132" s="231"/>
      <c r="XT132" s="231"/>
      <c r="XU132" s="231"/>
      <c r="XV132" s="231"/>
      <c r="XW132" s="231"/>
      <c r="XX132" s="231"/>
      <c r="XY132" s="231"/>
      <c r="XZ132" s="231"/>
      <c r="YA132" s="231"/>
      <c r="YB132" s="231"/>
      <c r="YC132" s="231"/>
      <c r="YD132" s="231"/>
      <c r="YE132" s="231"/>
      <c r="YF132" s="231"/>
      <c r="YG132" s="231"/>
      <c r="YH132" s="231"/>
      <c r="YI132" s="231"/>
      <c r="YJ132" s="231"/>
      <c r="YK132" s="231"/>
      <c r="YL132" s="231"/>
      <c r="YM132" s="231"/>
      <c r="YN132" s="231"/>
      <c r="YO132" s="231"/>
      <c r="YP132" s="231"/>
      <c r="YQ132" s="231"/>
      <c r="YR132" s="231"/>
      <c r="YS132" s="231"/>
      <c r="YT132" s="231"/>
      <c r="YU132" s="231"/>
      <c r="YV132" s="231"/>
      <c r="YW132" s="231"/>
      <c r="YX132" s="231"/>
      <c r="YY132" s="231"/>
      <c r="YZ132" s="231"/>
      <c r="ZA132" s="231"/>
      <c r="ZB132" s="231"/>
      <c r="ZC132" s="231"/>
      <c r="ZD132" s="231"/>
      <c r="ZE132" s="231"/>
      <c r="ZF132" s="231"/>
      <c r="ZG132" s="231"/>
      <c r="ZH132" s="231"/>
      <c r="ZI132" s="231"/>
      <c r="ZJ132" s="231"/>
      <c r="ZK132" s="231"/>
      <c r="ZL132" s="231"/>
      <c r="ZM132" s="231"/>
      <c r="ZN132" s="231"/>
      <c r="ZO132" s="231"/>
      <c r="ZP132" s="231"/>
      <c r="ZQ132" s="231"/>
      <c r="ZR132" s="231"/>
      <c r="ZS132" s="231"/>
      <c r="ZT132" s="231"/>
      <c r="ZU132" s="231"/>
      <c r="ZV132" s="231"/>
      <c r="ZW132" s="231"/>
      <c r="ZX132" s="231"/>
      <c r="ZY132" s="231"/>
      <c r="ZZ132" s="231"/>
      <c r="AAA132" s="231"/>
      <c r="AAB132" s="231"/>
      <c r="AAC132" s="231"/>
      <c r="AAD132" s="231"/>
      <c r="AAE132" s="231"/>
      <c r="AAF132" s="231"/>
      <c r="AAG132" s="231"/>
      <c r="AAH132" s="231"/>
      <c r="AAI132" s="231"/>
      <c r="AAJ132" s="231"/>
      <c r="AAK132" s="231"/>
      <c r="AAL132" s="231"/>
      <c r="AAM132" s="231"/>
      <c r="AAN132" s="231"/>
      <c r="AAO132" s="231"/>
      <c r="AAP132" s="231"/>
      <c r="AAQ132" s="231"/>
      <c r="AAR132" s="231"/>
      <c r="AAS132" s="231"/>
      <c r="AAT132" s="231"/>
      <c r="AAU132" s="231"/>
      <c r="AAV132" s="231"/>
      <c r="AAW132" s="231"/>
      <c r="AAX132" s="231"/>
      <c r="AAY132" s="231"/>
      <c r="AAZ132" s="231"/>
      <c r="ABA132" s="231"/>
      <c r="ABB132" s="231"/>
      <c r="ABC132" s="231"/>
      <c r="ABD132" s="231"/>
      <c r="ABE132" s="231"/>
      <c r="ABF132" s="231"/>
      <c r="ABG132" s="231"/>
      <c r="ABH132" s="231"/>
      <c r="ABI132" s="231"/>
      <c r="ABJ132" s="231"/>
      <c r="ABK132" s="231"/>
      <c r="ABL132" s="231"/>
      <c r="ABM132" s="231"/>
      <c r="ABN132" s="231"/>
      <c r="ABO132" s="231"/>
      <c r="ABP132" s="231"/>
      <c r="ABQ132" s="231"/>
      <c r="ABR132" s="231"/>
      <c r="ABS132" s="231"/>
      <c r="ABT132" s="231"/>
      <c r="ABU132" s="231"/>
      <c r="ABV132" s="231"/>
      <c r="ABW132" s="231"/>
      <c r="ABX132" s="231"/>
      <c r="ABY132" s="231"/>
      <c r="ABZ132" s="231"/>
      <c r="ACA132" s="231"/>
      <c r="ACB132" s="231"/>
      <c r="ACC132" s="231"/>
      <c r="ACD132" s="231"/>
      <c r="ACE132" s="231"/>
      <c r="ACF132" s="231"/>
      <c r="ACG132" s="231"/>
      <c r="ACH132" s="231"/>
      <c r="ACI132" s="231"/>
      <c r="ACJ132" s="231"/>
      <c r="ACK132" s="231"/>
      <c r="ACL132" s="231"/>
      <c r="ACM132" s="231"/>
      <c r="ACN132" s="231"/>
      <c r="ACO132" s="231"/>
      <c r="ACP132" s="231"/>
      <c r="ACQ132" s="231"/>
      <c r="ACR132" s="231"/>
      <c r="ACS132" s="231"/>
      <c r="ACT132" s="231"/>
      <c r="ACU132" s="231"/>
      <c r="ACV132" s="231"/>
      <c r="ACW132" s="231"/>
      <c r="ACX132" s="231"/>
      <c r="ACY132" s="231"/>
      <c r="ACZ132" s="231"/>
      <c r="ADA132" s="231"/>
      <c r="ADB132" s="231"/>
      <c r="ADC132" s="231"/>
      <c r="ADD132" s="231"/>
      <c r="ADE132" s="231"/>
      <c r="ADF132" s="231"/>
      <c r="ADG132" s="231"/>
      <c r="ADH132" s="231"/>
      <c r="ADI132" s="231"/>
      <c r="ADJ132" s="231"/>
      <c r="ADK132" s="231"/>
      <c r="ADL132" s="231"/>
      <c r="ADM132" s="231"/>
      <c r="ADN132" s="231"/>
      <c r="ADO132" s="231"/>
      <c r="ADP132" s="231"/>
      <c r="ADQ132" s="231"/>
      <c r="ADR132" s="231"/>
      <c r="ADS132" s="231"/>
      <c r="ADT132" s="231"/>
      <c r="ADU132" s="231"/>
      <c r="ADV132" s="231"/>
      <c r="ADW132" s="231"/>
      <c r="ADX132" s="231"/>
      <c r="ADY132" s="231"/>
      <c r="ADZ132" s="231"/>
      <c r="AEA132" s="231"/>
      <c r="AEB132" s="231"/>
      <c r="AEC132" s="231"/>
      <c r="AED132" s="231"/>
      <c r="AEE132" s="231"/>
      <c r="AEF132" s="231"/>
      <c r="AEG132" s="231"/>
      <c r="AEH132" s="231"/>
      <c r="AEI132" s="231"/>
      <c r="AEJ132" s="231"/>
      <c r="AEK132" s="231"/>
      <c r="AEL132" s="231"/>
      <c r="AEM132" s="231"/>
      <c r="AEN132" s="231"/>
      <c r="AEO132" s="231"/>
      <c r="AEP132" s="231"/>
      <c r="AEQ132" s="231"/>
      <c r="AER132" s="231"/>
      <c r="AES132" s="231"/>
      <c r="AET132" s="231"/>
      <c r="AEU132" s="231"/>
      <c r="AEV132" s="231"/>
      <c r="AEW132" s="231"/>
      <c r="AEX132" s="231"/>
      <c r="AEY132" s="231"/>
      <c r="AEZ132" s="231"/>
      <c r="AFA132" s="231"/>
      <c r="AFB132" s="231"/>
      <c r="AFC132" s="231"/>
      <c r="AFD132" s="231"/>
      <c r="AFE132" s="231"/>
      <c r="AFF132" s="231"/>
      <c r="AFG132" s="231"/>
      <c r="AFH132" s="231"/>
      <c r="AFI132" s="231"/>
      <c r="AFJ132" s="231"/>
      <c r="AFK132" s="231"/>
      <c r="AFL132" s="231"/>
      <c r="AFM132" s="231"/>
      <c r="AFN132" s="231"/>
      <c r="AFO132" s="231"/>
      <c r="AFP132" s="231"/>
      <c r="AFQ132" s="231"/>
      <c r="AFR132" s="231"/>
      <c r="AFS132" s="231"/>
      <c r="AFT132" s="231"/>
      <c r="AFU132" s="231"/>
      <c r="AFV132" s="231"/>
      <c r="AFW132" s="231"/>
      <c r="AFX132" s="231"/>
      <c r="AFY132" s="231"/>
      <c r="AFZ132" s="231"/>
      <c r="AGA132" s="231"/>
      <c r="AGB132" s="231"/>
      <c r="AGC132" s="231"/>
      <c r="AGD132" s="231"/>
      <c r="AGE132" s="231"/>
      <c r="AGF132" s="231"/>
      <c r="AGG132" s="231"/>
      <c r="AGH132" s="231"/>
      <c r="AGI132" s="231"/>
      <c r="AGJ132" s="231"/>
      <c r="AGK132" s="231"/>
      <c r="AGL132" s="231"/>
      <c r="AGM132" s="231"/>
      <c r="AGN132" s="231"/>
      <c r="AGO132" s="231"/>
      <c r="AGP132" s="231"/>
      <c r="AGQ132" s="231"/>
      <c r="AGR132" s="231"/>
      <c r="AGS132" s="231"/>
      <c r="AGT132" s="231"/>
      <c r="AGU132" s="231"/>
      <c r="AGV132" s="231"/>
      <c r="AGW132" s="231"/>
      <c r="AGX132" s="231"/>
      <c r="AGY132" s="231"/>
      <c r="AGZ132" s="231"/>
      <c r="AHA132" s="231"/>
      <c r="AHB132" s="231"/>
      <c r="AHC132" s="231"/>
      <c r="AHD132" s="231"/>
      <c r="AHE132" s="231"/>
      <c r="AHF132" s="231"/>
      <c r="AHG132" s="231"/>
      <c r="AHH132" s="231"/>
      <c r="AHI132" s="231"/>
      <c r="AHJ132" s="231"/>
      <c r="AHK132" s="231"/>
      <c r="AHL132" s="231"/>
      <c r="AHM132" s="231"/>
      <c r="AHN132" s="231"/>
      <c r="AHO132" s="231"/>
      <c r="AHP132" s="231"/>
      <c r="AHQ132" s="231"/>
      <c r="AHR132" s="231"/>
      <c r="AHS132" s="231"/>
      <c r="AHT132" s="231"/>
      <c r="AHU132" s="231"/>
      <c r="AHV132" s="231"/>
      <c r="AHW132" s="231"/>
      <c r="AHX132" s="231"/>
      <c r="AHY132" s="231"/>
      <c r="AHZ132" s="231"/>
      <c r="AIA132" s="231"/>
      <c r="AIB132" s="231"/>
      <c r="AIC132" s="231"/>
      <c r="AID132" s="231"/>
      <c r="AIE132" s="231"/>
      <c r="AIF132" s="231"/>
      <c r="AIG132" s="231"/>
      <c r="AIH132" s="231"/>
      <c r="AII132" s="231"/>
      <c r="AIJ132" s="231"/>
      <c r="AIK132" s="231"/>
      <c r="AIL132" s="231"/>
      <c r="AIM132" s="231"/>
      <c r="AIN132" s="231"/>
      <c r="AIO132" s="231"/>
      <c r="AIP132" s="231"/>
      <c r="AIQ132" s="231"/>
      <c r="AIR132" s="231"/>
      <c r="AIS132" s="231"/>
      <c r="AIT132" s="231"/>
      <c r="AIU132" s="231"/>
      <c r="AIV132" s="231"/>
      <c r="AIW132" s="231"/>
      <c r="AIX132" s="231"/>
      <c r="AIY132" s="231"/>
      <c r="AIZ132" s="231"/>
      <c r="AJA132" s="231"/>
      <c r="AJB132" s="231"/>
      <c r="AJC132" s="231"/>
      <c r="AJD132" s="231"/>
      <c r="AJE132" s="231"/>
      <c r="AJF132" s="231"/>
      <c r="AJG132" s="231"/>
      <c r="AJH132" s="231"/>
      <c r="AJI132" s="231"/>
      <c r="AJJ132" s="231"/>
      <c r="AJK132" s="231"/>
      <c r="AJL132" s="231"/>
      <c r="AJM132" s="231"/>
      <c r="AJN132" s="231"/>
      <c r="AJO132" s="231"/>
      <c r="AJP132" s="231"/>
      <c r="AJQ132" s="231"/>
      <c r="AJR132" s="231"/>
      <c r="AJS132" s="231"/>
      <c r="AJT132" s="231"/>
      <c r="AJU132" s="231"/>
      <c r="AJV132" s="231"/>
      <c r="AJW132" s="231"/>
      <c r="AJX132" s="231"/>
      <c r="AJY132" s="231"/>
      <c r="AJZ132" s="231"/>
      <c r="AKA132" s="231"/>
      <c r="AKB132" s="231"/>
      <c r="AKC132" s="231"/>
      <c r="AKD132" s="231"/>
      <c r="AKE132" s="231"/>
      <c r="AKF132" s="231"/>
      <c r="AKG132" s="231"/>
      <c r="AKH132" s="231"/>
      <c r="AKI132" s="231"/>
      <c r="AKJ132" s="231"/>
      <c r="AKK132" s="231"/>
      <c r="AKL132" s="231"/>
      <c r="AKM132" s="231"/>
      <c r="AKN132" s="231"/>
      <c r="AKO132" s="231"/>
      <c r="AKP132" s="231"/>
      <c r="AKQ132" s="231"/>
      <c r="AKR132" s="231"/>
      <c r="AKS132" s="231"/>
      <c r="AKT132" s="231"/>
      <c r="AKU132" s="231"/>
      <c r="AKV132" s="231"/>
      <c r="AKW132" s="231"/>
      <c r="AKX132" s="231"/>
      <c r="AKY132" s="231"/>
      <c r="AKZ132" s="231"/>
      <c r="ALA132" s="231"/>
      <c r="ALB132" s="231"/>
      <c r="ALC132" s="231"/>
      <c r="ALD132" s="231"/>
      <c r="ALE132" s="231"/>
      <c r="ALF132" s="231"/>
      <c r="ALG132" s="231"/>
      <c r="ALH132" s="231"/>
      <c r="ALI132" s="231"/>
      <c r="ALJ132" s="231"/>
      <c r="ALK132" s="231"/>
      <c r="ALL132" s="231"/>
      <c r="ALM132" s="231"/>
      <c r="ALN132" s="231"/>
      <c r="ALO132" s="231"/>
      <c r="ALP132" s="231"/>
      <c r="ALQ132" s="231"/>
      <c r="ALR132" s="231"/>
      <c r="ALS132" s="231"/>
      <c r="ALT132" s="231"/>
      <c r="ALU132" s="231"/>
      <c r="ALV132" s="231"/>
      <c r="ALW132" s="231"/>
      <c r="ALX132" s="231"/>
      <c r="ALY132" s="231"/>
      <c r="ALZ132" s="231"/>
      <c r="AMA132" s="231"/>
      <c r="AMB132" s="231"/>
      <c r="AMC132" s="231"/>
      <c r="AMD132" s="231"/>
      <c r="AME132" s="231"/>
      <c r="AMF132" s="231"/>
      <c r="AMG132" s="231"/>
      <c r="AMH132" s="231"/>
    </row>
    <row r="133" spans="1:1022" s="230" customFormat="1" x14ac:dyDescent="0.25">
      <c r="A133" s="256"/>
      <c r="B133" s="257"/>
      <c r="C133" s="257"/>
      <c r="D133" s="231"/>
      <c r="E133" s="258"/>
      <c r="F133" s="259"/>
      <c r="G133" s="231"/>
      <c r="H133" s="231"/>
      <c r="I133" s="231"/>
      <c r="J133" s="259"/>
      <c r="K133" s="259"/>
      <c r="L133" s="231"/>
      <c r="M133" s="231"/>
      <c r="N133" s="259"/>
      <c r="O133" s="231"/>
      <c r="P133" s="231"/>
      <c r="Q133" s="231"/>
      <c r="R133" s="231"/>
      <c r="S133" s="260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/>
      <c r="AJ133" s="231"/>
      <c r="AK133" s="319"/>
      <c r="AL133" s="231"/>
      <c r="AM133" s="231"/>
      <c r="AN133" s="231"/>
      <c r="AO133" s="231"/>
      <c r="AP133" s="231"/>
      <c r="AQ133" s="231"/>
      <c r="AR133" s="231"/>
      <c r="AS133" s="231"/>
      <c r="AT133" s="231"/>
      <c r="AU133" s="231"/>
      <c r="AV133" s="319"/>
      <c r="AW133" s="231"/>
      <c r="AX133" s="231"/>
      <c r="AY133" s="231"/>
      <c r="AZ133" s="231"/>
      <c r="BA133" s="231"/>
      <c r="BB133" s="231"/>
      <c r="BC133" s="231"/>
      <c r="BD133" s="231"/>
      <c r="BE133" s="231"/>
      <c r="BF133" s="231"/>
      <c r="BG133" s="231"/>
      <c r="BH133" s="231"/>
      <c r="BI133" s="231"/>
      <c r="BJ133" s="231"/>
      <c r="BK133" s="231"/>
      <c r="BL133" s="231"/>
      <c r="BM133" s="231"/>
      <c r="BN133" s="231"/>
      <c r="BO133" s="231"/>
      <c r="BP133" s="231"/>
      <c r="BQ133" s="231"/>
      <c r="BR133" s="231"/>
      <c r="BS133" s="231"/>
      <c r="BT133" s="231"/>
      <c r="BU133" s="231"/>
      <c r="BV133" s="231"/>
      <c r="BW133" s="231"/>
      <c r="BX133" s="231"/>
      <c r="BY133" s="231"/>
      <c r="BZ133" s="231"/>
      <c r="CA133" s="231"/>
      <c r="CB133" s="231"/>
      <c r="CC133" s="231"/>
      <c r="CD133" s="231"/>
      <c r="CE133" s="231"/>
      <c r="CF133" s="231"/>
      <c r="CG133" s="231"/>
      <c r="CH133" s="231"/>
      <c r="CI133" s="231"/>
      <c r="CJ133" s="231"/>
      <c r="CK133" s="231"/>
      <c r="CL133" s="231"/>
      <c r="CM133" s="231"/>
      <c r="CN133" s="231"/>
      <c r="CO133" s="231"/>
      <c r="CP133" s="231"/>
      <c r="CQ133" s="231"/>
      <c r="CR133" s="231"/>
      <c r="CS133" s="231"/>
      <c r="CT133" s="231"/>
      <c r="CU133" s="231"/>
      <c r="CV133" s="231"/>
      <c r="CW133" s="231"/>
      <c r="CX133" s="231"/>
      <c r="CY133" s="231"/>
      <c r="CZ133" s="231"/>
      <c r="DA133" s="231"/>
      <c r="DB133" s="231"/>
      <c r="DC133" s="231"/>
      <c r="DD133" s="231"/>
      <c r="DE133" s="231"/>
      <c r="DF133" s="231"/>
      <c r="DG133" s="231"/>
      <c r="DH133" s="231"/>
      <c r="DI133" s="231"/>
      <c r="DJ133" s="231"/>
      <c r="DK133" s="231"/>
      <c r="DL133" s="231"/>
      <c r="DM133" s="231"/>
      <c r="DN133" s="231"/>
      <c r="DO133" s="231"/>
      <c r="DP133" s="231"/>
      <c r="DQ133" s="231"/>
      <c r="DR133" s="231"/>
      <c r="DS133" s="231"/>
      <c r="DT133" s="231"/>
      <c r="DU133" s="231"/>
      <c r="DV133" s="231"/>
      <c r="DW133" s="231"/>
      <c r="DX133" s="231"/>
      <c r="DY133" s="231"/>
      <c r="DZ133" s="231"/>
      <c r="EA133" s="231"/>
      <c r="EB133" s="231"/>
      <c r="EC133" s="231"/>
      <c r="ED133" s="231"/>
      <c r="EE133" s="231"/>
      <c r="EF133" s="231"/>
      <c r="EG133" s="231"/>
      <c r="EH133" s="231"/>
      <c r="EI133" s="231"/>
      <c r="EJ133" s="231"/>
      <c r="EK133" s="231"/>
      <c r="EL133" s="231"/>
      <c r="EM133" s="231"/>
      <c r="EN133" s="231"/>
      <c r="EO133" s="231"/>
      <c r="EP133" s="231"/>
      <c r="EQ133" s="231"/>
      <c r="ER133" s="231"/>
      <c r="ES133" s="231"/>
      <c r="ET133" s="231"/>
      <c r="EU133" s="231"/>
      <c r="EV133" s="231"/>
      <c r="EW133" s="231"/>
      <c r="EX133" s="231"/>
      <c r="EY133" s="231"/>
      <c r="EZ133" s="231"/>
      <c r="FA133" s="231"/>
      <c r="FB133" s="231"/>
      <c r="FC133" s="231"/>
      <c r="FD133" s="231"/>
      <c r="FE133" s="231"/>
      <c r="FF133" s="231"/>
      <c r="FG133" s="231"/>
      <c r="FH133" s="231"/>
      <c r="FI133" s="231"/>
      <c r="FJ133" s="231"/>
      <c r="FK133" s="231"/>
      <c r="FL133" s="231"/>
      <c r="FM133" s="231"/>
      <c r="FN133" s="231"/>
      <c r="FO133" s="231"/>
      <c r="FP133" s="231"/>
      <c r="FQ133" s="231"/>
      <c r="FR133" s="231"/>
      <c r="FS133" s="231"/>
      <c r="FT133" s="231"/>
      <c r="FU133" s="231"/>
      <c r="FV133" s="231"/>
      <c r="FW133" s="231"/>
      <c r="FX133" s="231"/>
      <c r="FY133" s="231"/>
      <c r="FZ133" s="231"/>
      <c r="GA133" s="231"/>
      <c r="GB133" s="231"/>
      <c r="GC133" s="231"/>
      <c r="GD133" s="231"/>
      <c r="GE133" s="231"/>
      <c r="GF133" s="231"/>
      <c r="GG133" s="231"/>
      <c r="GH133" s="231"/>
      <c r="GI133" s="231"/>
      <c r="GJ133" s="231"/>
      <c r="GK133" s="231"/>
      <c r="GL133" s="231"/>
      <c r="GM133" s="231"/>
      <c r="GN133" s="231"/>
      <c r="GO133" s="231"/>
      <c r="GP133" s="231"/>
      <c r="GQ133" s="231"/>
      <c r="GR133" s="231"/>
      <c r="GS133" s="231"/>
      <c r="GT133" s="231"/>
      <c r="GU133" s="231"/>
      <c r="GV133" s="231"/>
      <c r="GW133" s="231"/>
      <c r="GX133" s="231"/>
      <c r="GY133" s="231"/>
      <c r="GZ133" s="231"/>
      <c r="HA133" s="231"/>
      <c r="HB133" s="231"/>
      <c r="HC133" s="231"/>
      <c r="HD133" s="231"/>
      <c r="HE133" s="231"/>
      <c r="HF133" s="231"/>
      <c r="HG133" s="231"/>
      <c r="HH133" s="231"/>
      <c r="HI133" s="231"/>
      <c r="HJ133" s="231"/>
      <c r="HK133" s="231"/>
      <c r="HL133" s="231"/>
      <c r="HM133" s="231"/>
      <c r="HN133" s="231"/>
      <c r="HO133" s="231"/>
      <c r="HP133" s="231"/>
      <c r="HQ133" s="231"/>
      <c r="HR133" s="231"/>
      <c r="HS133" s="231"/>
      <c r="HT133" s="231"/>
      <c r="HU133" s="231"/>
      <c r="HV133" s="231"/>
      <c r="HW133" s="231"/>
      <c r="HX133" s="231"/>
      <c r="HY133" s="231"/>
      <c r="HZ133" s="231"/>
      <c r="IA133" s="231"/>
      <c r="IB133" s="231"/>
      <c r="IC133" s="231"/>
      <c r="ID133" s="231"/>
      <c r="IE133" s="231"/>
      <c r="IF133" s="231"/>
      <c r="IG133" s="231"/>
      <c r="IH133" s="231"/>
      <c r="II133" s="231"/>
      <c r="IJ133" s="231"/>
      <c r="IK133" s="231"/>
      <c r="IL133" s="231"/>
      <c r="IM133" s="231"/>
      <c r="IN133" s="231"/>
      <c r="IO133" s="231"/>
      <c r="IP133" s="231"/>
      <c r="IQ133" s="231"/>
      <c r="IR133" s="231"/>
      <c r="IS133" s="231"/>
      <c r="IT133" s="231"/>
      <c r="IU133" s="231"/>
      <c r="IV133" s="231"/>
      <c r="IW133" s="231"/>
      <c r="IX133" s="231"/>
      <c r="IY133" s="231"/>
      <c r="IZ133" s="231"/>
      <c r="JA133" s="231"/>
      <c r="JB133" s="231"/>
      <c r="JC133" s="231"/>
      <c r="JD133" s="231"/>
      <c r="JE133" s="231"/>
      <c r="JF133" s="231"/>
      <c r="JG133" s="231"/>
      <c r="JH133" s="231"/>
      <c r="JI133" s="231"/>
      <c r="JJ133" s="231"/>
      <c r="JK133" s="231"/>
      <c r="JL133" s="231"/>
      <c r="JM133" s="231"/>
      <c r="JN133" s="231"/>
      <c r="JO133" s="231"/>
      <c r="JP133" s="231"/>
      <c r="JQ133" s="231"/>
      <c r="JR133" s="231"/>
      <c r="JS133" s="231"/>
      <c r="JT133" s="231"/>
      <c r="JU133" s="231"/>
      <c r="JV133" s="231"/>
      <c r="JW133" s="231"/>
      <c r="JX133" s="231"/>
      <c r="JY133" s="231"/>
      <c r="JZ133" s="231"/>
      <c r="KA133" s="231"/>
      <c r="KB133" s="231"/>
      <c r="KC133" s="231"/>
      <c r="KD133" s="231"/>
      <c r="KE133" s="231"/>
      <c r="KF133" s="231"/>
      <c r="KG133" s="231"/>
      <c r="KH133" s="231"/>
      <c r="KI133" s="231"/>
      <c r="KJ133" s="231"/>
      <c r="KK133" s="231"/>
      <c r="KL133" s="231"/>
      <c r="KM133" s="231"/>
      <c r="KN133" s="231"/>
      <c r="KO133" s="231"/>
      <c r="KP133" s="231"/>
      <c r="KQ133" s="231"/>
      <c r="KR133" s="231"/>
      <c r="KS133" s="231"/>
      <c r="KT133" s="231"/>
      <c r="KU133" s="231"/>
      <c r="KV133" s="231"/>
      <c r="KW133" s="231"/>
      <c r="KX133" s="231"/>
      <c r="KY133" s="231"/>
      <c r="KZ133" s="231"/>
      <c r="LA133" s="231"/>
      <c r="LB133" s="231"/>
      <c r="LC133" s="231"/>
      <c r="LD133" s="231"/>
      <c r="LE133" s="231"/>
      <c r="LF133" s="231"/>
      <c r="LG133" s="231"/>
      <c r="LH133" s="231"/>
      <c r="LI133" s="231"/>
      <c r="LJ133" s="231"/>
      <c r="LK133" s="231"/>
      <c r="LL133" s="231"/>
      <c r="LM133" s="231"/>
      <c r="LN133" s="231"/>
      <c r="LO133" s="231"/>
      <c r="LP133" s="231"/>
      <c r="LQ133" s="231"/>
      <c r="LR133" s="231"/>
      <c r="LS133" s="231"/>
      <c r="LT133" s="231"/>
      <c r="LU133" s="231"/>
      <c r="LV133" s="231"/>
      <c r="LW133" s="231"/>
      <c r="LX133" s="231"/>
      <c r="LY133" s="231"/>
      <c r="LZ133" s="231"/>
      <c r="MA133" s="231"/>
      <c r="MB133" s="231"/>
      <c r="MC133" s="231"/>
      <c r="MD133" s="231"/>
      <c r="ME133" s="231"/>
      <c r="MF133" s="231"/>
      <c r="MG133" s="231"/>
      <c r="MH133" s="231"/>
      <c r="MI133" s="231"/>
      <c r="MJ133" s="231"/>
      <c r="MK133" s="231"/>
      <c r="ML133" s="231"/>
      <c r="MM133" s="231"/>
      <c r="MN133" s="231"/>
      <c r="MO133" s="231"/>
      <c r="MP133" s="231"/>
      <c r="MQ133" s="231"/>
      <c r="MR133" s="231"/>
      <c r="MS133" s="231"/>
      <c r="MT133" s="231"/>
      <c r="MU133" s="231"/>
      <c r="MV133" s="231"/>
      <c r="MW133" s="231"/>
      <c r="MX133" s="231"/>
      <c r="MY133" s="231"/>
      <c r="MZ133" s="231"/>
      <c r="NA133" s="231"/>
      <c r="NB133" s="231"/>
      <c r="NC133" s="231"/>
      <c r="ND133" s="231"/>
      <c r="NE133" s="231"/>
      <c r="NF133" s="231"/>
      <c r="NG133" s="231"/>
      <c r="NH133" s="231"/>
      <c r="NI133" s="231"/>
      <c r="NJ133" s="231"/>
      <c r="NK133" s="231"/>
      <c r="NL133" s="231"/>
      <c r="NM133" s="231"/>
      <c r="NN133" s="231"/>
      <c r="NO133" s="231"/>
      <c r="NP133" s="231"/>
      <c r="NQ133" s="231"/>
      <c r="NR133" s="231"/>
      <c r="NS133" s="231"/>
      <c r="NT133" s="231"/>
      <c r="NU133" s="231"/>
      <c r="NV133" s="231"/>
      <c r="NW133" s="231"/>
      <c r="NX133" s="231"/>
      <c r="NY133" s="231"/>
      <c r="NZ133" s="231"/>
      <c r="OA133" s="231"/>
      <c r="OB133" s="231"/>
      <c r="OC133" s="231"/>
      <c r="OD133" s="231"/>
      <c r="OE133" s="231"/>
      <c r="OF133" s="231"/>
      <c r="OG133" s="231"/>
      <c r="OH133" s="231"/>
      <c r="OI133" s="231"/>
      <c r="OJ133" s="231"/>
      <c r="OK133" s="231"/>
      <c r="OL133" s="231"/>
      <c r="OM133" s="231"/>
      <c r="ON133" s="231"/>
      <c r="OO133" s="231"/>
      <c r="OP133" s="231"/>
      <c r="OQ133" s="231"/>
      <c r="OR133" s="231"/>
      <c r="OS133" s="231"/>
      <c r="OT133" s="231"/>
      <c r="OU133" s="231"/>
      <c r="OV133" s="231"/>
      <c r="OW133" s="231"/>
      <c r="OX133" s="231"/>
      <c r="OY133" s="231"/>
      <c r="OZ133" s="231"/>
      <c r="PA133" s="231"/>
      <c r="PB133" s="231"/>
      <c r="PC133" s="231"/>
      <c r="PD133" s="231"/>
      <c r="PE133" s="231"/>
      <c r="PF133" s="231"/>
      <c r="PG133" s="231"/>
      <c r="PH133" s="231"/>
      <c r="PI133" s="231"/>
      <c r="PJ133" s="231"/>
      <c r="PK133" s="231"/>
      <c r="PL133" s="231"/>
      <c r="PM133" s="231"/>
      <c r="PN133" s="231"/>
      <c r="PO133" s="231"/>
      <c r="PP133" s="231"/>
      <c r="PQ133" s="231"/>
      <c r="PR133" s="231"/>
      <c r="PS133" s="231"/>
      <c r="PT133" s="231"/>
      <c r="PU133" s="231"/>
      <c r="PV133" s="231"/>
      <c r="PW133" s="231"/>
      <c r="PX133" s="231"/>
      <c r="PY133" s="231"/>
      <c r="PZ133" s="231"/>
      <c r="QA133" s="231"/>
      <c r="QB133" s="231"/>
      <c r="QC133" s="231"/>
      <c r="QD133" s="231"/>
      <c r="QE133" s="231"/>
      <c r="QF133" s="231"/>
      <c r="QG133" s="231"/>
      <c r="QH133" s="231"/>
      <c r="QI133" s="231"/>
      <c r="QJ133" s="231"/>
      <c r="QK133" s="231"/>
      <c r="QL133" s="231"/>
      <c r="QM133" s="231"/>
      <c r="QN133" s="231"/>
      <c r="QO133" s="231"/>
      <c r="QP133" s="231"/>
      <c r="QQ133" s="231"/>
      <c r="QR133" s="231"/>
      <c r="QS133" s="231"/>
      <c r="QT133" s="231"/>
      <c r="QU133" s="231"/>
      <c r="QV133" s="231"/>
      <c r="QW133" s="231"/>
      <c r="QX133" s="231"/>
      <c r="QY133" s="231"/>
      <c r="QZ133" s="231"/>
      <c r="RA133" s="231"/>
      <c r="RB133" s="231"/>
      <c r="RC133" s="231"/>
      <c r="RD133" s="231"/>
      <c r="RE133" s="231"/>
      <c r="RF133" s="231"/>
      <c r="RG133" s="231"/>
      <c r="RH133" s="231"/>
      <c r="RI133" s="231"/>
      <c r="RJ133" s="231"/>
      <c r="RK133" s="231"/>
      <c r="RL133" s="231"/>
      <c r="RM133" s="231"/>
      <c r="RN133" s="231"/>
      <c r="RO133" s="231"/>
      <c r="RP133" s="231"/>
      <c r="RQ133" s="231"/>
      <c r="RR133" s="231"/>
      <c r="RS133" s="231"/>
      <c r="RT133" s="231"/>
      <c r="RU133" s="231"/>
      <c r="RV133" s="231"/>
      <c r="RW133" s="231"/>
      <c r="RX133" s="231"/>
      <c r="RY133" s="231"/>
      <c r="RZ133" s="231"/>
      <c r="SA133" s="231"/>
      <c r="SB133" s="231"/>
      <c r="SC133" s="231"/>
      <c r="SD133" s="231"/>
      <c r="SE133" s="231"/>
      <c r="SF133" s="231"/>
      <c r="SG133" s="231"/>
      <c r="SH133" s="231"/>
      <c r="SI133" s="231"/>
      <c r="SJ133" s="231"/>
      <c r="SK133" s="231"/>
      <c r="SL133" s="231"/>
      <c r="SM133" s="231"/>
      <c r="SN133" s="231"/>
      <c r="SO133" s="231"/>
      <c r="SP133" s="231"/>
      <c r="SQ133" s="231"/>
      <c r="SR133" s="231"/>
      <c r="SS133" s="231"/>
      <c r="ST133" s="231"/>
      <c r="SU133" s="231"/>
      <c r="SV133" s="231"/>
      <c r="SW133" s="231"/>
      <c r="SX133" s="231"/>
      <c r="SY133" s="231"/>
      <c r="SZ133" s="231"/>
      <c r="TA133" s="231"/>
      <c r="TB133" s="231"/>
      <c r="TC133" s="231"/>
      <c r="TD133" s="231"/>
      <c r="TE133" s="231"/>
      <c r="TF133" s="231"/>
      <c r="TG133" s="231"/>
      <c r="TH133" s="231"/>
      <c r="TI133" s="231"/>
      <c r="TJ133" s="231"/>
      <c r="TK133" s="231"/>
      <c r="TL133" s="231"/>
      <c r="TM133" s="231"/>
      <c r="TN133" s="231"/>
      <c r="TO133" s="231"/>
      <c r="TP133" s="231"/>
      <c r="TQ133" s="231"/>
      <c r="TR133" s="231"/>
      <c r="TS133" s="231"/>
      <c r="TT133" s="231"/>
      <c r="TU133" s="231"/>
      <c r="TV133" s="231"/>
      <c r="TW133" s="231"/>
      <c r="TX133" s="231"/>
      <c r="TY133" s="231"/>
      <c r="TZ133" s="231"/>
      <c r="UA133" s="231"/>
      <c r="UB133" s="231"/>
      <c r="UC133" s="231"/>
      <c r="UD133" s="231"/>
      <c r="UE133" s="231"/>
      <c r="UF133" s="231"/>
      <c r="UG133" s="231"/>
      <c r="UH133" s="231"/>
      <c r="UI133" s="231"/>
      <c r="UJ133" s="231"/>
      <c r="UK133" s="231"/>
      <c r="UL133" s="231"/>
      <c r="UM133" s="231"/>
      <c r="UN133" s="231"/>
      <c r="UO133" s="231"/>
      <c r="UP133" s="231"/>
      <c r="UQ133" s="231"/>
      <c r="UR133" s="231"/>
      <c r="US133" s="231"/>
      <c r="UT133" s="231"/>
      <c r="UU133" s="231"/>
      <c r="UV133" s="231"/>
      <c r="UW133" s="231"/>
      <c r="UX133" s="231"/>
      <c r="UY133" s="231"/>
      <c r="UZ133" s="231"/>
      <c r="VA133" s="231"/>
      <c r="VB133" s="231"/>
      <c r="VC133" s="231"/>
      <c r="VD133" s="231"/>
      <c r="VE133" s="231"/>
      <c r="VF133" s="231"/>
      <c r="VG133" s="231"/>
      <c r="VH133" s="231"/>
      <c r="VI133" s="231"/>
      <c r="VJ133" s="231"/>
      <c r="VK133" s="231"/>
      <c r="VL133" s="231"/>
      <c r="VM133" s="231"/>
      <c r="VN133" s="231"/>
      <c r="VO133" s="231"/>
      <c r="VP133" s="231"/>
      <c r="VQ133" s="231"/>
      <c r="VR133" s="231"/>
      <c r="VS133" s="231"/>
      <c r="VT133" s="231"/>
      <c r="VU133" s="231"/>
      <c r="VV133" s="231"/>
      <c r="VW133" s="231"/>
      <c r="VX133" s="231"/>
      <c r="VY133" s="231"/>
      <c r="VZ133" s="231"/>
      <c r="WA133" s="231"/>
      <c r="WB133" s="231"/>
      <c r="WC133" s="231"/>
      <c r="WD133" s="231"/>
      <c r="WE133" s="231"/>
      <c r="WF133" s="231"/>
      <c r="WG133" s="231"/>
      <c r="WH133" s="231"/>
      <c r="WI133" s="231"/>
      <c r="WJ133" s="231"/>
      <c r="WK133" s="231"/>
      <c r="WL133" s="231"/>
      <c r="WM133" s="231"/>
      <c r="WN133" s="231"/>
      <c r="WO133" s="231"/>
      <c r="WP133" s="231"/>
      <c r="WQ133" s="231"/>
      <c r="WR133" s="231"/>
      <c r="WS133" s="231"/>
      <c r="WT133" s="231"/>
      <c r="WU133" s="231"/>
      <c r="WV133" s="231"/>
      <c r="WW133" s="231"/>
      <c r="WX133" s="231"/>
      <c r="WY133" s="231"/>
      <c r="WZ133" s="231"/>
      <c r="XA133" s="231"/>
      <c r="XB133" s="231"/>
      <c r="XC133" s="231"/>
      <c r="XD133" s="231"/>
      <c r="XE133" s="231"/>
      <c r="XF133" s="231"/>
      <c r="XG133" s="231"/>
      <c r="XH133" s="231"/>
      <c r="XI133" s="231"/>
      <c r="XJ133" s="231"/>
      <c r="XK133" s="231"/>
      <c r="XL133" s="231"/>
      <c r="XM133" s="231"/>
      <c r="XN133" s="231"/>
      <c r="XO133" s="231"/>
      <c r="XP133" s="231"/>
      <c r="XQ133" s="231"/>
      <c r="XR133" s="231"/>
      <c r="XS133" s="231"/>
      <c r="XT133" s="231"/>
      <c r="XU133" s="231"/>
      <c r="XV133" s="231"/>
      <c r="XW133" s="231"/>
      <c r="XX133" s="231"/>
      <c r="XY133" s="231"/>
      <c r="XZ133" s="231"/>
      <c r="YA133" s="231"/>
      <c r="YB133" s="231"/>
      <c r="YC133" s="231"/>
      <c r="YD133" s="231"/>
      <c r="YE133" s="231"/>
      <c r="YF133" s="231"/>
      <c r="YG133" s="231"/>
      <c r="YH133" s="231"/>
      <c r="YI133" s="231"/>
      <c r="YJ133" s="231"/>
      <c r="YK133" s="231"/>
      <c r="YL133" s="231"/>
      <c r="YM133" s="231"/>
      <c r="YN133" s="231"/>
      <c r="YO133" s="231"/>
      <c r="YP133" s="231"/>
      <c r="YQ133" s="231"/>
      <c r="YR133" s="231"/>
      <c r="YS133" s="231"/>
      <c r="YT133" s="231"/>
      <c r="YU133" s="231"/>
      <c r="YV133" s="231"/>
      <c r="YW133" s="231"/>
      <c r="YX133" s="231"/>
      <c r="YY133" s="231"/>
      <c r="YZ133" s="231"/>
      <c r="ZA133" s="231"/>
      <c r="ZB133" s="231"/>
      <c r="ZC133" s="231"/>
      <c r="ZD133" s="231"/>
      <c r="ZE133" s="231"/>
      <c r="ZF133" s="231"/>
      <c r="ZG133" s="231"/>
      <c r="ZH133" s="231"/>
      <c r="ZI133" s="231"/>
      <c r="ZJ133" s="231"/>
      <c r="ZK133" s="231"/>
      <c r="ZL133" s="231"/>
      <c r="ZM133" s="231"/>
      <c r="ZN133" s="231"/>
      <c r="ZO133" s="231"/>
      <c r="ZP133" s="231"/>
      <c r="ZQ133" s="231"/>
      <c r="ZR133" s="231"/>
      <c r="ZS133" s="231"/>
      <c r="ZT133" s="231"/>
      <c r="ZU133" s="231"/>
      <c r="ZV133" s="231"/>
      <c r="ZW133" s="231"/>
      <c r="ZX133" s="231"/>
      <c r="ZY133" s="231"/>
      <c r="ZZ133" s="231"/>
      <c r="AAA133" s="231"/>
      <c r="AAB133" s="231"/>
      <c r="AAC133" s="231"/>
      <c r="AAD133" s="231"/>
      <c r="AAE133" s="231"/>
      <c r="AAF133" s="231"/>
      <c r="AAG133" s="231"/>
      <c r="AAH133" s="231"/>
      <c r="AAI133" s="231"/>
      <c r="AAJ133" s="231"/>
      <c r="AAK133" s="231"/>
      <c r="AAL133" s="231"/>
      <c r="AAM133" s="231"/>
      <c r="AAN133" s="231"/>
      <c r="AAO133" s="231"/>
      <c r="AAP133" s="231"/>
      <c r="AAQ133" s="231"/>
      <c r="AAR133" s="231"/>
      <c r="AAS133" s="231"/>
      <c r="AAT133" s="231"/>
      <c r="AAU133" s="231"/>
      <c r="AAV133" s="231"/>
      <c r="AAW133" s="231"/>
      <c r="AAX133" s="231"/>
      <c r="AAY133" s="231"/>
      <c r="AAZ133" s="231"/>
      <c r="ABA133" s="231"/>
      <c r="ABB133" s="231"/>
      <c r="ABC133" s="231"/>
      <c r="ABD133" s="231"/>
      <c r="ABE133" s="231"/>
      <c r="ABF133" s="231"/>
      <c r="ABG133" s="231"/>
      <c r="ABH133" s="231"/>
      <c r="ABI133" s="231"/>
      <c r="ABJ133" s="231"/>
      <c r="ABK133" s="231"/>
      <c r="ABL133" s="231"/>
      <c r="ABM133" s="231"/>
      <c r="ABN133" s="231"/>
      <c r="ABO133" s="231"/>
      <c r="ABP133" s="231"/>
      <c r="ABQ133" s="231"/>
      <c r="ABR133" s="231"/>
      <c r="ABS133" s="231"/>
      <c r="ABT133" s="231"/>
      <c r="ABU133" s="231"/>
      <c r="ABV133" s="231"/>
      <c r="ABW133" s="231"/>
      <c r="ABX133" s="231"/>
      <c r="ABY133" s="231"/>
      <c r="ABZ133" s="231"/>
      <c r="ACA133" s="231"/>
      <c r="ACB133" s="231"/>
      <c r="ACC133" s="231"/>
      <c r="ACD133" s="231"/>
      <c r="ACE133" s="231"/>
      <c r="ACF133" s="231"/>
      <c r="ACG133" s="231"/>
      <c r="ACH133" s="231"/>
      <c r="ACI133" s="231"/>
      <c r="ACJ133" s="231"/>
      <c r="ACK133" s="231"/>
      <c r="ACL133" s="231"/>
      <c r="ACM133" s="231"/>
      <c r="ACN133" s="231"/>
      <c r="ACO133" s="231"/>
      <c r="ACP133" s="231"/>
      <c r="ACQ133" s="231"/>
      <c r="ACR133" s="231"/>
      <c r="ACS133" s="231"/>
      <c r="ACT133" s="231"/>
      <c r="ACU133" s="231"/>
      <c r="ACV133" s="231"/>
      <c r="ACW133" s="231"/>
      <c r="ACX133" s="231"/>
      <c r="ACY133" s="231"/>
      <c r="ACZ133" s="231"/>
      <c r="ADA133" s="231"/>
      <c r="ADB133" s="231"/>
      <c r="ADC133" s="231"/>
      <c r="ADD133" s="231"/>
      <c r="ADE133" s="231"/>
      <c r="ADF133" s="231"/>
      <c r="ADG133" s="231"/>
      <c r="ADH133" s="231"/>
      <c r="ADI133" s="231"/>
      <c r="ADJ133" s="231"/>
      <c r="ADK133" s="231"/>
      <c r="ADL133" s="231"/>
      <c r="ADM133" s="231"/>
      <c r="ADN133" s="231"/>
      <c r="ADO133" s="231"/>
      <c r="ADP133" s="231"/>
      <c r="ADQ133" s="231"/>
      <c r="ADR133" s="231"/>
      <c r="ADS133" s="231"/>
      <c r="ADT133" s="231"/>
      <c r="ADU133" s="231"/>
      <c r="ADV133" s="231"/>
      <c r="ADW133" s="231"/>
      <c r="ADX133" s="231"/>
      <c r="ADY133" s="231"/>
      <c r="ADZ133" s="231"/>
      <c r="AEA133" s="231"/>
      <c r="AEB133" s="231"/>
      <c r="AEC133" s="231"/>
      <c r="AED133" s="231"/>
      <c r="AEE133" s="231"/>
      <c r="AEF133" s="231"/>
      <c r="AEG133" s="231"/>
      <c r="AEH133" s="231"/>
      <c r="AEI133" s="231"/>
      <c r="AEJ133" s="231"/>
      <c r="AEK133" s="231"/>
      <c r="AEL133" s="231"/>
      <c r="AEM133" s="231"/>
      <c r="AEN133" s="231"/>
      <c r="AEO133" s="231"/>
      <c r="AEP133" s="231"/>
      <c r="AEQ133" s="231"/>
      <c r="AER133" s="231"/>
      <c r="AES133" s="231"/>
      <c r="AET133" s="231"/>
      <c r="AEU133" s="231"/>
      <c r="AEV133" s="231"/>
      <c r="AEW133" s="231"/>
      <c r="AEX133" s="231"/>
      <c r="AEY133" s="231"/>
      <c r="AEZ133" s="231"/>
      <c r="AFA133" s="231"/>
      <c r="AFB133" s="231"/>
      <c r="AFC133" s="231"/>
      <c r="AFD133" s="231"/>
      <c r="AFE133" s="231"/>
      <c r="AFF133" s="231"/>
      <c r="AFG133" s="231"/>
      <c r="AFH133" s="231"/>
      <c r="AFI133" s="231"/>
      <c r="AFJ133" s="231"/>
      <c r="AFK133" s="231"/>
      <c r="AFL133" s="231"/>
      <c r="AFM133" s="231"/>
      <c r="AFN133" s="231"/>
      <c r="AFO133" s="231"/>
      <c r="AFP133" s="231"/>
      <c r="AFQ133" s="231"/>
      <c r="AFR133" s="231"/>
      <c r="AFS133" s="231"/>
      <c r="AFT133" s="231"/>
      <c r="AFU133" s="231"/>
      <c r="AFV133" s="231"/>
      <c r="AFW133" s="231"/>
      <c r="AFX133" s="231"/>
      <c r="AFY133" s="231"/>
      <c r="AFZ133" s="231"/>
      <c r="AGA133" s="231"/>
      <c r="AGB133" s="231"/>
      <c r="AGC133" s="231"/>
      <c r="AGD133" s="231"/>
      <c r="AGE133" s="231"/>
      <c r="AGF133" s="231"/>
      <c r="AGG133" s="231"/>
      <c r="AGH133" s="231"/>
      <c r="AGI133" s="231"/>
      <c r="AGJ133" s="231"/>
      <c r="AGK133" s="231"/>
      <c r="AGL133" s="231"/>
      <c r="AGM133" s="231"/>
      <c r="AGN133" s="231"/>
      <c r="AGO133" s="231"/>
      <c r="AGP133" s="231"/>
      <c r="AGQ133" s="231"/>
      <c r="AGR133" s="231"/>
      <c r="AGS133" s="231"/>
      <c r="AGT133" s="231"/>
      <c r="AGU133" s="231"/>
      <c r="AGV133" s="231"/>
      <c r="AGW133" s="231"/>
      <c r="AGX133" s="231"/>
      <c r="AGY133" s="231"/>
      <c r="AGZ133" s="231"/>
      <c r="AHA133" s="231"/>
      <c r="AHB133" s="231"/>
      <c r="AHC133" s="231"/>
      <c r="AHD133" s="231"/>
      <c r="AHE133" s="231"/>
      <c r="AHF133" s="231"/>
      <c r="AHG133" s="231"/>
      <c r="AHH133" s="231"/>
      <c r="AHI133" s="231"/>
      <c r="AHJ133" s="231"/>
      <c r="AHK133" s="231"/>
      <c r="AHL133" s="231"/>
      <c r="AHM133" s="231"/>
      <c r="AHN133" s="231"/>
      <c r="AHO133" s="231"/>
      <c r="AHP133" s="231"/>
      <c r="AHQ133" s="231"/>
      <c r="AHR133" s="231"/>
      <c r="AHS133" s="231"/>
      <c r="AHT133" s="231"/>
      <c r="AHU133" s="231"/>
      <c r="AHV133" s="231"/>
      <c r="AHW133" s="231"/>
      <c r="AHX133" s="231"/>
      <c r="AHY133" s="231"/>
      <c r="AHZ133" s="231"/>
      <c r="AIA133" s="231"/>
      <c r="AIB133" s="231"/>
      <c r="AIC133" s="231"/>
      <c r="AID133" s="231"/>
      <c r="AIE133" s="231"/>
      <c r="AIF133" s="231"/>
      <c r="AIG133" s="231"/>
      <c r="AIH133" s="231"/>
      <c r="AII133" s="231"/>
      <c r="AIJ133" s="231"/>
      <c r="AIK133" s="231"/>
      <c r="AIL133" s="231"/>
      <c r="AIM133" s="231"/>
      <c r="AIN133" s="231"/>
      <c r="AIO133" s="231"/>
      <c r="AIP133" s="231"/>
      <c r="AIQ133" s="231"/>
      <c r="AIR133" s="231"/>
      <c r="AIS133" s="231"/>
      <c r="AIT133" s="231"/>
      <c r="AIU133" s="231"/>
      <c r="AIV133" s="231"/>
      <c r="AIW133" s="231"/>
      <c r="AIX133" s="231"/>
      <c r="AIY133" s="231"/>
      <c r="AIZ133" s="231"/>
      <c r="AJA133" s="231"/>
      <c r="AJB133" s="231"/>
      <c r="AJC133" s="231"/>
      <c r="AJD133" s="231"/>
      <c r="AJE133" s="231"/>
      <c r="AJF133" s="231"/>
      <c r="AJG133" s="231"/>
      <c r="AJH133" s="231"/>
      <c r="AJI133" s="231"/>
      <c r="AJJ133" s="231"/>
      <c r="AJK133" s="231"/>
      <c r="AJL133" s="231"/>
      <c r="AJM133" s="231"/>
      <c r="AJN133" s="231"/>
      <c r="AJO133" s="231"/>
      <c r="AJP133" s="231"/>
      <c r="AJQ133" s="231"/>
      <c r="AJR133" s="231"/>
      <c r="AJS133" s="231"/>
      <c r="AJT133" s="231"/>
      <c r="AJU133" s="231"/>
      <c r="AJV133" s="231"/>
      <c r="AJW133" s="231"/>
      <c r="AJX133" s="231"/>
      <c r="AJY133" s="231"/>
      <c r="AJZ133" s="231"/>
      <c r="AKA133" s="231"/>
      <c r="AKB133" s="231"/>
      <c r="AKC133" s="231"/>
      <c r="AKD133" s="231"/>
      <c r="AKE133" s="231"/>
      <c r="AKF133" s="231"/>
      <c r="AKG133" s="231"/>
      <c r="AKH133" s="231"/>
      <c r="AKI133" s="231"/>
      <c r="AKJ133" s="231"/>
      <c r="AKK133" s="231"/>
      <c r="AKL133" s="231"/>
      <c r="AKM133" s="231"/>
      <c r="AKN133" s="231"/>
      <c r="AKO133" s="231"/>
      <c r="AKP133" s="231"/>
      <c r="AKQ133" s="231"/>
      <c r="AKR133" s="231"/>
      <c r="AKS133" s="231"/>
      <c r="AKT133" s="231"/>
      <c r="AKU133" s="231"/>
      <c r="AKV133" s="231"/>
      <c r="AKW133" s="231"/>
      <c r="AKX133" s="231"/>
      <c r="AKY133" s="231"/>
      <c r="AKZ133" s="231"/>
      <c r="ALA133" s="231"/>
      <c r="ALB133" s="231"/>
      <c r="ALC133" s="231"/>
      <c r="ALD133" s="231"/>
      <c r="ALE133" s="231"/>
      <c r="ALF133" s="231"/>
      <c r="ALG133" s="231"/>
      <c r="ALH133" s="231"/>
      <c r="ALI133" s="231"/>
      <c r="ALJ133" s="231"/>
      <c r="ALK133" s="231"/>
      <c r="ALL133" s="231"/>
      <c r="ALM133" s="231"/>
      <c r="ALN133" s="231"/>
      <c r="ALO133" s="231"/>
      <c r="ALP133" s="231"/>
      <c r="ALQ133" s="231"/>
      <c r="ALR133" s="231"/>
      <c r="ALS133" s="231"/>
      <c r="ALT133" s="231"/>
      <c r="ALU133" s="231"/>
      <c r="ALV133" s="231"/>
      <c r="ALW133" s="231"/>
      <c r="ALX133" s="231"/>
      <c r="ALY133" s="231"/>
      <c r="ALZ133" s="231"/>
      <c r="AMA133" s="231"/>
      <c r="AMB133" s="231"/>
      <c r="AMC133" s="231"/>
      <c r="AMD133" s="231"/>
      <c r="AME133" s="231"/>
      <c r="AMF133" s="231"/>
      <c r="AMG133" s="231"/>
      <c r="AMH133" s="231"/>
    </row>
    <row r="134" spans="1:1022" s="230" customFormat="1" x14ac:dyDescent="0.25">
      <c r="A134" s="256"/>
      <c r="B134" s="257"/>
      <c r="C134" s="257"/>
      <c r="D134" s="231"/>
      <c r="E134" s="258"/>
      <c r="F134" s="259"/>
      <c r="G134" s="231"/>
      <c r="H134" s="231"/>
      <c r="I134" s="231"/>
      <c r="J134" s="259"/>
      <c r="K134" s="259"/>
      <c r="L134" s="231"/>
      <c r="M134" s="231"/>
      <c r="N134" s="259"/>
      <c r="O134" s="231"/>
      <c r="P134" s="231"/>
      <c r="Q134" s="231"/>
      <c r="R134" s="231"/>
      <c r="S134" s="260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319"/>
      <c r="AL134" s="231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319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1"/>
      <c r="BS134" s="231"/>
      <c r="BT134" s="231"/>
      <c r="BU134" s="231"/>
      <c r="BV134" s="231"/>
      <c r="BW134" s="231"/>
      <c r="BX134" s="231"/>
      <c r="BY134" s="231"/>
      <c r="BZ134" s="231"/>
      <c r="CA134" s="231"/>
      <c r="CB134" s="231"/>
      <c r="CC134" s="231"/>
      <c r="CD134" s="231"/>
      <c r="CE134" s="231"/>
      <c r="CF134" s="231"/>
      <c r="CG134" s="231"/>
      <c r="CH134" s="231"/>
      <c r="CI134" s="231"/>
      <c r="CJ134" s="231"/>
      <c r="CK134" s="231"/>
      <c r="CL134" s="231"/>
      <c r="CM134" s="231"/>
      <c r="CN134" s="231"/>
      <c r="CO134" s="231"/>
      <c r="CP134" s="231"/>
      <c r="CQ134" s="231"/>
      <c r="CR134" s="231"/>
      <c r="CS134" s="231"/>
      <c r="CT134" s="231"/>
      <c r="CU134" s="231"/>
      <c r="CV134" s="231"/>
      <c r="CW134" s="231"/>
      <c r="CX134" s="231"/>
      <c r="CY134" s="231"/>
      <c r="CZ134" s="231"/>
      <c r="DA134" s="231"/>
      <c r="DB134" s="231"/>
      <c r="DC134" s="231"/>
      <c r="DD134" s="231"/>
      <c r="DE134" s="231"/>
      <c r="DF134" s="231"/>
      <c r="DG134" s="231"/>
      <c r="DH134" s="231"/>
      <c r="DI134" s="231"/>
      <c r="DJ134" s="231"/>
      <c r="DK134" s="231"/>
      <c r="DL134" s="231"/>
      <c r="DM134" s="231"/>
      <c r="DN134" s="231"/>
      <c r="DO134" s="231"/>
      <c r="DP134" s="231"/>
      <c r="DQ134" s="231"/>
      <c r="DR134" s="231"/>
      <c r="DS134" s="231"/>
      <c r="DT134" s="231"/>
      <c r="DU134" s="231"/>
      <c r="DV134" s="231"/>
      <c r="DW134" s="231"/>
      <c r="DX134" s="231"/>
      <c r="DY134" s="231"/>
      <c r="DZ134" s="231"/>
      <c r="EA134" s="231"/>
      <c r="EB134" s="231"/>
      <c r="EC134" s="231"/>
      <c r="ED134" s="231"/>
      <c r="EE134" s="231"/>
      <c r="EF134" s="231"/>
      <c r="EG134" s="231"/>
      <c r="EH134" s="231"/>
      <c r="EI134" s="231"/>
      <c r="EJ134" s="231"/>
      <c r="EK134" s="231"/>
      <c r="EL134" s="231"/>
      <c r="EM134" s="231"/>
      <c r="EN134" s="231"/>
      <c r="EO134" s="231"/>
      <c r="EP134" s="231"/>
      <c r="EQ134" s="231"/>
      <c r="ER134" s="231"/>
      <c r="ES134" s="231"/>
      <c r="ET134" s="231"/>
      <c r="EU134" s="231"/>
      <c r="EV134" s="231"/>
      <c r="EW134" s="231"/>
      <c r="EX134" s="231"/>
      <c r="EY134" s="231"/>
      <c r="EZ134" s="231"/>
      <c r="FA134" s="231"/>
      <c r="FB134" s="231"/>
      <c r="FC134" s="231"/>
      <c r="FD134" s="231"/>
      <c r="FE134" s="231"/>
      <c r="FF134" s="231"/>
      <c r="FG134" s="231"/>
      <c r="FH134" s="231"/>
      <c r="FI134" s="231"/>
      <c r="FJ134" s="231"/>
      <c r="FK134" s="231"/>
      <c r="FL134" s="231"/>
      <c r="FM134" s="231"/>
      <c r="FN134" s="231"/>
      <c r="FO134" s="231"/>
      <c r="FP134" s="231"/>
      <c r="FQ134" s="231"/>
      <c r="FR134" s="231"/>
      <c r="FS134" s="231"/>
      <c r="FT134" s="231"/>
      <c r="FU134" s="231"/>
      <c r="FV134" s="231"/>
      <c r="FW134" s="231"/>
      <c r="FX134" s="231"/>
      <c r="FY134" s="231"/>
      <c r="FZ134" s="231"/>
      <c r="GA134" s="231"/>
      <c r="GB134" s="231"/>
      <c r="GC134" s="231"/>
      <c r="GD134" s="231"/>
      <c r="GE134" s="231"/>
      <c r="GF134" s="231"/>
      <c r="GG134" s="231"/>
      <c r="GH134" s="231"/>
      <c r="GI134" s="231"/>
      <c r="GJ134" s="231"/>
      <c r="GK134" s="231"/>
      <c r="GL134" s="231"/>
      <c r="GM134" s="231"/>
      <c r="GN134" s="231"/>
      <c r="GO134" s="231"/>
      <c r="GP134" s="231"/>
      <c r="GQ134" s="231"/>
      <c r="GR134" s="231"/>
      <c r="GS134" s="231"/>
      <c r="GT134" s="231"/>
      <c r="GU134" s="231"/>
      <c r="GV134" s="231"/>
      <c r="GW134" s="231"/>
      <c r="GX134" s="231"/>
      <c r="GY134" s="231"/>
      <c r="GZ134" s="231"/>
      <c r="HA134" s="231"/>
      <c r="HB134" s="231"/>
      <c r="HC134" s="231"/>
      <c r="HD134" s="231"/>
      <c r="HE134" s="231"/>
      <c r="HF134" s="231"/>
      <c r="HG134" s="231"/>
      <c r="HH134" s="231"/>
      <c r="HI134" s="231"/>
      <c r="HJ134" s="231"/>
      <c r="HK134" s="231"/>
      <c r="HL134" s="231"/>
      <c r="HM134" s="231"/>
      <c r="HN134" s="231"/>
      <c r="HO134" s="231"/>
      <c r="HP134" s="231"/>
      <c r="HQ134" s="231"/>
      <c r="HR134" s="231"/>
      <c r="HS134" s="231"/>
      <c r="HT134" s="231"/>
      <c r="HU134" s="231"/>
      <c r="HV134" s="231"/>
      <c r="HW134" s="231"/>
      <c r="HX134" s="231"/>
      <c r="HY134" s="231"/>
      <c r="HZ134" s="231"/>
      <c r="IA134" s="231"/>
      <c r="IB134" s="231"/>
      <c r="IC134" s="231"/>
      <c r="ID134" s="231"/>
      <c r="IE134" s="231"/>
      <c r="IF134" s="231"/>
      <c r="IG134" s="231"/>
      <c r="IH134" s="231"/>
      <c r="II134" s="231"/>
      <c r="IJ134" s="231"/>
      <c r="IK134" s="231"/>
      <c r="IL134" s="231"/>
      <c r="IM134" s="231"/>
      <c r="IN134" s="231"/>
      <c r="IO134" s="231"/>
      <c r="IP134" s="231"/>
      <c r="IQ134" s="231"/>
      <c r="IR134" s="231"/>
      <c r="IS134" s="231"/>
      <c r="IT134" s="231"/>
      <c r="IU134" s="231"/>
      <c r="IV134" s="231"/>
      <c r="IW134" s="231"/>
      <c r="IX134" s="231"/>
      <c r="IY134" s="231"/>
      <c r="IZ134" s="231"/>
      <c r="JA134" s="231"/>
      <c r="JB134" s="231"/>
      <c r="JC134" s="231"/>
      <c r="JD134" s="231"/>
      <c r="JE134" s="231"/>
      <c r="JF134" s="231"/>
      <c r="JG134" s="231"/>
      <c r="JH134" s="231"/>
      <c r="JI134" s="231"/>
      <c r="JJ134" s="231"/>
      <c r="JK134" s="231"/>
      <c r="JL134" s="231"/>
      <c r="JM134" s="231"/>
      <c r="JN134" s="231"/>
      <c r="JO134" s="231"/>
      <c r="JP134" s="231"/>
      <c r="JQ134" s="231"/>
      <c r="JR134" s="231"/>
      <c r="JS134" s="231"/>
      <c r="JT134" s="231"/>
      <c r="JU134" s="231"/>
      <c r="JV134" s="231"/>
      <c r="JW134" s="231"/>
      <c r="JX134" s="231"/>
      <c r="JY134" s="231"/>
      <c r="JZ134" s="231"/>
      <c r="KA134" s="231"/>
      <c r="KB134" s="231"/>
      <c r="KC134" s="231"/>
      <c r="KD134" s="231"/>
      <c r="KE134" s="231"/>
      <c r="KF134" s="231"/>
      <c r="KG134" s="231"/>
      <c r="KH134" s="231"/>
      <c r="KI134" s="231"/>
      <c r="KJ134" s="231"/>
      <c r="KK134" s="231"/>
      <c r="KL134" s="231"/>
      <c r="KM134" s="231"/>
      <c r="KN134" s="231"/>
      <c r="KO134" s="231"/>
      <c r="KP134" s="231"/>
      <c r="KQ134" s="231"/>
      <c r="KR134" s="231"/>
      <c r="KS134" s="231"/>
      <c r="KT134" s="231"/>
      <c r="KU134" s="231"/>
      <c r="KV134" s="231"/>
      <c r="KW134" s="231"/>
      <c r="KX134" s="231"/>
      <c r="KY134" s="231"/>
      <c r="KZ134" s="231"/>
      <c r="LA134" s="231"/>
      <c r="LB134" s="231"/>
      <c r="LC134" s="231"/>
      <c r="LD134" s="231"/>
      <c r="LE134" s="231"/>
      <c r="LF134" s="231"/>
      <c r="LG134" s="231"/>
      <c r="LH134" s="231"/>
      <c r="LI134" s="231"/>
      <c r="LJ134" s="231"/>
      <c r="LK134" s="231"/>
      <c r="LL134" s="231"/>
      <c r="LM134" s="231"/>
      <c r="LN134" s="231"/>
      <c r="LO134" s="231"/>
      <c r="LP134" s="231"/>
      <c r="LQ134" s="231"/>
      <c r="LR134" s="231"/>
      <c r="LS134" s="231"/>
      <c r="LT134" s="231"/>
      <c r="LU134" s="231"/>
      <c r="LV134" s="231"/>
      <c r="LW134" s="231"/>
      <c r="LX134" s="231"/>
      <c r="LY134" s="231"/>
      <c r="LZ134" s="231"/>
      <c r="MA134" s="231"/>
      <c r="MB134" s="231"/>
      <c r="MC134" s="231"/>
      <c r="MD134" s="231"/>
      <c r="ME134" s="231"/>
      <c r="MF134" s="231"/>
      <c r="MG134" s="231"/>
      <c r="MH134" s="231"/>
      <c r="MI134" s="231"/>
      <c r="MJ134" s="231"/>
      <c r="MK134" s="231"/>
      <c r="ML134" s="231"/>
      <c r="MM134" s="231"/>
      <c r="MN134" s="231"/>
      <c r="MO134" s="231"/>
      <c r="MP134" s="231"/>
      <c r="MQ134" s="231"/>
      <c r="MR134" s="231"/>
      <c r="MS134" s="231"/>
      <c r="MT134" s="231"/>
      <c r="MU134" s="231"/>
      <c r="MV134" s="231"/>
      <c r="MW134" s="231"/>
      <c r="MX134" s="231"/>
      <c r="MY134" s="231"/>
      <c r="MZ134" s="231"/>
      <c r="NA134" s="231"/>
      <c r="NB134" s="231"/>
      <c r="NC134" s="231"/>
      <c r="ND134" s="231"/>
      <c r="NE134" s="231"/>
      <c r="NF134" s="231"/>
      <c r="NG134" s="231"/>
      <c r="NH134" s="231"/>
      <c r="NI134" s="231"/>
      <c r="NJ134" s="231"/>
      <c r="NK134" s="231"/>
      <c r="NL134" s="231"/>
      <c r="NM134" s="231"/>
      <c r="NN134" s="231"/>
      <c r="NO134" s="231"/>
      <c r="NP134" s="231"/>
      <c r="NQ134" s="231"/>
      <c r="NR134" s="231"/>
      <c r="NS134" s="231"/>
      <c r="NT134" s="231"/>
      <c r="NU134" s="231"/>
      <c r="NV134" s="231"/>
      <c r="NW134" s="231"/>
      <c r="NX134" s="231"/>
      <c r="NY134" s="231"/>
      <c r="NZ134" s="231"/>
      <c r="OA134" s="231"/>
      <c r="OB134" s="231"/>
      <c r="OC134" s="231"/>
      <c r="OD134" s="231"/>
      <c r="OE134" s="231"/>
      <c r="OF134" s="231"/>
      <c r="OG134" s="231"/>
      <c r="OH134" s="231"/>
      <c r="OI134" s="231"/>
      <c r="OJ134" s="231"/>
      <c r="OK134" s="231"/>
      <c r="OL134" s="231"/>
      <c r="OM134" s="231"/>
      <c r="ON134" s="231"/>
      <c r="OO134" s="231"/>
      <c r="OP134" s="231"/>
      <c r="OQ134" s="231"/>
      <c r="OR134" s="231"/>
      <c r="OS134" s="231"/>
      <c r="OT134" s="231"/>
      <c r="OU134" s="231"/>
      <c r="OV134" s="231"/>
      <c r="OW134" s="231"/>
      <c r="OX134" s="231"/>
      <c r="OY134" s="231"/>
      <c r="OZ134" s="231"/>
      <c r="PA134" s="231"/>
      <c r="PB134" s="231"/>
      <c r="PC134" s="231"/>
      <c r="PD134" s="231"/>
      <c r="PE134" s="231"/>
      <c r="PF134" s="231"/>
      <c r="PG134" s="231"/>
      <c r="PH134" s="231"/>
      <c r="PI134" s="231"/>
      <c r="PJ134" s="231"/>
      <c r="PK134" s="231"/>
      <c r="PL134" s="231"/>
      <c r="PM134" s="231"/>
      <c r="PN134" s="231"/>
      <c r="PO134" s="231"/>
      <c r="PP134" s="231"/>
      <c r="PQ134" s="231"/>
      <c r="PR134" s="231"/>
      <c r="PS134" s="231"/>
      <c r="PT134" s="231"/>
      <c r="PU134" s="231"/>
      <c r="PV134" s="231"/>
      <c r="PW134" s="231"/>
      <c r="PX134" s="231"/>
      <c r="PY134" s="231"/>
      <c r="PZ134" s="231"/>
      <c r="QA134" s="231"/>
      <c r="QB134" s="231"/>
      <c r="QC134" s="231"/>
      <c r="QD134" s="231"/>
      <c r="QE134" s="231"/>
      <c r="QF134" s="231"/>
      <c r="QG134" s="231"/>
      <c r="QH134" s="231"/>
      <c r="QI134" s="231"/>
      <c r="QJ134" s="231"/>
      <c r="QK134" s="231"/>
      <c r="QL134" s="231"/>
      <c r="QM134" s="231"/>
      <c r="QN134" s="231"/>
      <c r="QO134" s="231"/>
      <c r="QP134" s="231"/>
      <c r="QQ134" s="231"/>
      <c r="QR134" s="231"/>
      <c r="QS134" s="231"/>
      <c r="QT134" s="231"/>
      <c r="QU134" s="231"/>
      <c r="QV134" s="231"/>
      <c r="QW134" s="231"/>
      <c r="QX134" s="231"/>
      <c r="QY134" s="231"/>
      <c r="QZ134" s="231"/>
      <c r="RA134" s="231"/>
      <c r="RB134" s="231"/>
      <c r="RC134" s="231"/>
      <c r="RD134" s="231"/>
      <c r="RE134" s="231"/>
      <c r="RF134" s="231"/>
      <c r="RG134" s="231"/>
      <c r="RH134" s="231"/>
      <c r="RI134" s="231"/>
      <c r="RJ134" s="231"/>
      <c r="RK134" s="231"/>
      <c r="RL134" s="231"/>
      <c r="RM134" s="231"/>
      <c r="RN134" s="231"/>
      <c r="RO134" s="231"/>
      <c r="RP134" s="231"/>
      <c r="RQ134" s="231"/>
      <c r="RR134" s="231"/>
      <c r="RS134" s="231"/>
      <c r="RT134" s="231"/>
      <c r="RU134" s="231"/>
      <c r="RV134" s="231"/>
      <c r="RW134" s="231"/>
      <c r="RX134" s="231"/>
      <c r="RY134" s="231"/>
      <c r="RZ134" s="231"/>
      <c r="SA134" s="231"/>
      <c r="SB134" s="231"/>
      <c r="SC134" s="231"/>
      <c r="SD134" s="231"/>
      <c r="SE134" s="231"/>
      <c r="SF134" s="231"/>
      <c r="SG134" s="231"/>
      <c r="SH134" s="231"/>
      <c r="SI134" s="231"/>
      <c r="SJ134" s="231"/>
      <c r="SK134" s="231"/>
      <c r="SL134" s="231"/>
      <c r="SM134" s="231"/>
      <c r="SN134" s="231"/>
      <c r="SO134" s="231"/>
      <c r="SP134" s="231"/>
      <c r="SQ134" s="231"/>
      <c r="SR134" s="231"/>
      <c r="SS134" s="231"/>
      <c r="ST134" s="231"/>
      <c r="SU134" s="231"/>
      <c r="SV134" s="231"/>
      <c r="SW134" s="231"/>
      <c r="SX134" s="231"/>
      <c r="SY134" s="231"/>
      <c r="SZ134" s="231"/>
      <c r="TA134" s="231"/>
      <c r="TB134" s="231"/>
      <c r="TC134" s="231"/>
      <c r="TD134" s="231"/>
      <c r="TE134" s="231"/>
      <c r="TF134" s="231"/>
      <c r="TG134" s="231"/>
      <c r="TH134" s="231"/>
      <c r="TI134" s="231"/>
      <c r="TJ134" s="231"/>
      <c r="TK134" s="231"/>
      <c r="TL134" s="231"/>
      <c r="TM134" s="231"/>
      <c r="TN134" s="231"/>
      <c r="TO134" s="231"/>
      <c r="TP134" s="231"/>
      <c r="TQ134" s="231"/>
      <c r="TR134" s="231"/>
      <c r="TS134" s="231"/>
      <c r="TT134" s="231"/>
      <c r="TU134" s="231"/>
      <c r="TV134" s="231"/>
      <c r="TW134" s="231"/>
      <c r="TX134" s="231"/>
      <c r="TY134" s="231"/>
      <c r="TZ134" s="231"/>
      <c r="UA134" s="231"/>
      <c r="UB134" s="231"/>
      <c r="UC134" s="231"/>
      <c r="UD134" s="231"/>
      <c r="UE134" s="231"/>
      <c r="UF134" s="231"/>
      <c r="UG134" s="231"/>
      <c r="UH134" s="231"/>
      <c r="UI134" s="231"/>
      <c r="UJ134" s="231"/>
      <c r="UK134" s="231"/>
      <c r="UL134" s="231"/>
      <c r="UM134" s="231"/>
      <c r="UN134" s="231"/>
      <c r="UO134" s="231"/>
      <c r="UP134" s="231"/>
      <c r="UQ134" s="231"/>
      <c r="UR134" s="231"/>
      <c r="US134" s="231"/>
      <c r="UT134" s="231"/>
      <c r="UU134" s="231"/>
      <c r="UV134" s="231"/>
      <c r="UW134" s="231"/>
      <c r="UX134" s="231"/>
      <c r="UY134" s="231"/>
      <c r="UZ134" s="231"/>
      <c r="VA134" s="231"/>
      <c r="VB134" s="231"/>
      <c r="VC134" s="231"/>
      <c r="VD134" s="231"/>
      <c r="VE134" s="231"/>
      <c r="VF134" s="231"/>
      <c r="VG134" s="231"/>
      <c r="VH134" s="231"/>
      <c r="VI134" s="231"/>
      <c r="VJ134" s="231"/>
      <c r="VK134" s="231"/>
      <c r="VL134" s="231"/>
      <c r="VM134" s="231"/>
      <c r="VN134" s="231"/>
      <c r="VO134" s="231"/>
      <c r="VP134" s="231"/>
      <c r="VQ134" s="231"/>
      <c r="VR134" s="231"/>
      <c r="VS134" s="231"/>
      <c r="VT134" s="231"/>
      <c r="VU134" s="231"/>
      <c r="VV134" s="231"/>
      <c r="VW134" s="231"/>
      <c r="VX134" s="231"/>
      <c r="VY134" s="231"/>
      <c r="VZ134" s="231"/>
      <c r="WA134" s="231"/>
      <c r="WB134" s="231"/>
      <c r="WC134" s="231"/>
      <c r="WD134" s="231"/>
      <c r="WE134" s="231"/>
      <c r="WF134" s="231"/>
      <c r="WG134" s="231"/>
      <c r="WH134" s="231"/>
      <c r="WI134" s="231"/>
      <c r="WJ134" s="231"/>
      <c r="WK134" s="231"/>
      <c r="WL134" s="231"/>
      <c r="WM134" s="231"/>
      <c r="WN134" s="231"/>
      <c r="WO134" s="231"/>
      <c r="WP134" s="231"/>
      <c r="WQ134" s="231"/>
      <c r="WR134" s="231"/>
      <c r="WS134" s="231"/>
      <c r="WT134" s="231"/>
      <c r="WU134" s="231"/>
      <c r="WV134" s="231"/>
      <c r="WW134" s="231"/>
      <c r="WX134" s="231"/>
      <c r="WY134" s="231"/>
      <c r="WZ134" s="231"/>
      <c r="XA134" s="231"/>
      <c r="XB134" s="231"/>
      <c r="XC134" s="231"/>
      <c r="XD134" s="231"/>
      <c r="XE134" s="231"/>
      <c r="XF134" s="231"/>
      <c r="XG134" s="231"/>
      <c r="XH134" s="231"/>
      <c r="XI134" s="231"/>
      <c r="XJ134" s="231"/>
      <c r="XK134" s="231"/>
      <c r="XL134" s="231"/>
      <c r="XM134" s="231"/>
      <c r="XN134" s="231"/>
      <c r="XO134" s="231"/>
      <c r="XP134" s="231"/>
      <c r="XQ134" s="231"/>
      <c r="XR134" s="231"/>
      <c r="XS134" s="231"/>
      <c r="XT134" s="231"/>
      <c r="XU134" s="231"/>
      <c r="XV134" s="231"/>
      <c r="XW134" s="231"/>
      <c r="XX134" s="231"/>
      <c r="XY134" s="231"/>
      <c r="XZ134" s="231"/>
      <c r="YA134" s="231"/>
      <c r="YB134" s="231"/>
      <c r="YC134" s="231"/>
      <c r="YD134" s="231"/>
      <c r="YE134" s="231"/>
      <c r="YF134" s="231"/>
      <c r="YG134" s="231"/>
      <c r="YH134" s="231"/>
      <c r="YI134" s="231"/>
      <c r="YJ134" s="231"/>
      <c r="YK134" s="231"/>
      <c r="YL134" s="231"/>
      <c r="YM134" s="231"/>
      <c r="YN134" s="231"/>
      <c r="YO134" s="231"/>
      <c r="YP134" s="231"/>
      <c r="YQ134" s="231"/>
      <c r="YR134" s="231"/>
      <c r="YS134" s="231"/>
      <c r="YT134" s="231"/>
      <c r="YU134" s="231"/>
      <c r="YV134" s="231"/>
      <c r="YW134" s="231"/>
      <c r="YX134" s="231"/>
      <c r="YY134" s="231"/>
      <c r="YZ134" s="231"/>
      <c r="ZA134" s="231"/>
      <c r="ZB134" s="231"/>
      <c r="ZC134" s="231"/>
      <c r="ZD134" s="231"/>
      <c r="ZE134" s="231"/>
      <c r="ZF134" s="231"/>
      <c r="ZG134" s="231"/>
      <c r="ZH134" s="231"/>
      <c r="ZI134" s="231"/>
      <c r="ZJ134" s="231"/>
      <c r="ZK134" s="231"/>
      <c r="ZL134" s="231"/>
      <c r="ZM134" s="231"/>
      <c r="ZN134" s="231"/>
      <c r="ZO134" s="231"/>
      <c r="ZP134" s="231"/>
      <c r="ZQ134" s="231"/>
      <c r="ZR134" s="231"/>
      <c r="ZS134" s="231"/>
      <c r="ZT134" s="231"/>
      <c r="ZU134" s="231"/>
      <c r="ZV134" s="231"/>
      <c r="ZW134" s="231"/>
      <c r="ZX134" s="231"/>
      <c r="ZY134" s="231"/>
      <c r="ZZ134" s="231"/>
      <c r="AAA134" s="231"/>
      <c r="AAB134" s="231"/>
      <c r="AAC134" s="231"/>
      <c r="AAD134" s="231"/>
      <c r="AAE134" s="231"/>
      <c r="AAF134" s="231"/>
      <c r="AAG134" s="231"/>
      <c r="AAH134" s="231"/>
      <c r="AAI134" s="231"/>
      <c r="AAJ134" s="231"/>
      <c r="AAK134" s="231"/>
      <c r="AAL134" s="231"/>
      <c r="AAM134" s="231"/>
      <c r="AAN134" s="231"/>
      <c r="AAO134" s="231"/>
      <c r="AAP134" s="231"/>
      <c r="AAQ134" s="231"/>
      <c r="AAR134" s="231"/>
      <c r="AAS134" s="231"/>
      <c r="AAT134" s="231"/>
      <c r="AAU134" s="231"/>
      <c r="AAV134" s="231"/>
      <c r="AAW134" s="231"/>
      <c r="AAX134" s="231"/>
      <c r="AAY134" s="231"/>
      <c r="AAZ134" s="231"/>
      <c r="ABA134" s="231"/>
      <c r="ABB134" s="231"/>
      <c r="ABC134" s="231"/>
      <c r="ABD134" s="231"/>
      <c r="ABE134" s="231"/>
      <c r="ABF134" s="231"/>
      <c r="ABG134" s="231"/>
      <c r="ABH134" s="231"/>
      <c r="ABI134" s="231"/>
      <c r="ABJ134" s="231"/>
      <c r="ABK134" s="231"/>
      <c r="ABL134" s="231"/>
      <c r="ABM134" s="231"/>
      <c r="ABN134" s="231"/>
      <c r="ABO134" s="231"/>
      <c r="ABP134" s="231"/>
      <c r="ABQ134" s="231"/>
      <c r="ABR134" s="231"/>
      <c r="ABS134" s="231"/>
      <c r="ABT134" s="231"/>
      <c r="ABU134" s="231"/>
      <c r="ABV134" s="231"/>
      <c r="ABW134" s="231"/>
      <c r="ABX134" s="231"/>
      <c r="ABY134" s="231"/>
      <c r="ABZ134" s="231"/>
      <c r="ACA134" s="231"/>
      <c r="ACB134" s="231"/>
      <c r="ACC134" s="231"/>
      <c r="ACD134" s="231"/>
      <c r="ACE134" s="231"/>
      <c r="ACF134" s="231"/>
      <c r="ACG134" s="231"/>
      <c r="ACH134" s="231"/>
      <c r="ACI134" s="231"/>
      <c r="ACJ134" s="231"/>
      <c r="ACK134" s="231"/>
      <c r="ACL134" s="231"/>
      <c r="ACM134" s="231"/>
      <c r="ACN134" s="231"/>
      <c r="ACO134" s="231"/>
      <c r="ACP134" s="231"/>
      <c r="ACQ134" s="231"/>
      <c r="ACR134" s="231"/>
      <c r="ACS134" s="231"/>
      <c r="ACT134" s="231"/>
      <c r="ACU134" s="231"/>
      <c r="ACV134" s="231"/>
      <c r="ACW134" s="231"/>
      <c r="ACX134" s="231"/>
      <c r="ACY134" s="231"/>
      <c r="ACZ134" s="231"/>
      <c r="ADA134" s="231"/>
      <c r="ADB134" s="231"/>
      <c r="ADC134" s="231"/>
      <c r="ADD134" s="231"/>
      <c r="ADE134" s="231"/>
      <c r="ADF134" s="231"/>
      <c r="ADG134" s="231"/>
      <c r="ADH134" s="231"/>
      <c r="ADI134" s="231"/>
      <c r="ADJ134" s="231"/>
      <c r="ADK134" s="231"/>
      <c r="ADL134" s="231"/>
      <c r="ADM134" s="231"/>
      <c r="ADN134" s="231"/>
      <c r="ADO134" s="231"/>
      <c r="ADP134" s="231"/>
      <c r="ADQ134" s="231"/>
      <c r="ADR134" s="231"/>
      <c r="ADS134" s="231"/>
      <c r="ADT134" s="231"/>
      <c r="ADU134" s="231"/>
      <c r="ADV134" s="231"/>
      <c r="ADW134" s="231"/>
      <c r="ADX134" s="231"/>
      <c r="ADY134" s="231"/>
      <c r="ADZ134" s="231"/>
      <c r="AEA134" s="231"/>
      <c r="AEB134" s="231"/>
      <c r="AEC134" s="231"/>
      <c r="AED134" s="231"/>
      <c r="AEE134" s="231"/>
      <c r="AEF134" s="231"/>
      <c r="AEG134" s="231"/>
      <c r="AEH134" s="231"/>
      <c r="AEI134" s="231"/>
      <c r="AEJ134" s="231"/>
      <c r="AEK134" s="231"/>
      <c r="AEL134" s="231"/>
      <c r="AEM134" s="231"/>
      <c r="AEN134" s="231"/>
      <c r="AEO134" s="231"/>
      <c r="AEP134" s="231"/>
      <c r="AEQ134" s="231"/>
      <c r="AER134" s="231"/>
      <c r="AES134" s="231"/>
      <c r="AET134" s="231"/>
      <c r="AEU134" s="231"/>
      <c r="AEV134" s="231"/>
      <c r="AEW134" s="231"/>
      <c r="AEX134" s="231"/>
      <c r="AEY134" s="231"/>
      <c r="AEZ134" s="231"/>
      <c r="AFA134" s="231"/>
      <c r="AFB134" s="231"/>
      <c r="AFC134" s="231"/>
      <c r="AFD134" s="231"/>
      <c r="AFE134" s="231"/>
      <c r="AFF134" s="231"/>
      <c r="AFG134" s="231"/>
      <c r="AFH134" s="231"/>
      <c r="AFI134" s="231"/>
      <c r="AFJ134" s="231"/>
      <c r="AFK134" s="231"/>
      <c r="AFL134" s="231"/>
      <c r="AFM134" s="231"/>
      <c r="AFN134" s="231"/>
      <c r="AFO134" s="231"/>
      <c r="AFP134" s="231"/>
      <c r="AFQ134" s="231"/>
      <c r="AFR134" s="231"/>
      <c r="AFS134" s="231"/>
      <c r="AFT134" s="231"/>
      <c r="AFU134" s="231"/>
      <c r="AFV134" s="231"/>
      <c r="AFW134" s="231"/>
      <c r="AFX134" s="231"/>
      <c r="AFY134" s="231"/>
      <c r="AFZ134" s="231"/>
      <c r="AGA134" s="231"/>
      <c r="AGB134" s="231"/>
      <c r="AGC134" s="231"/>
      <c r="AGD134" s="231"/>
      <c r="AGE134" s="231"/>
      <c r="AGF134" s="231"/>
      <c r="AGG134" s="231"/>
      <c r="AGH134" s="231"/>
      <c r="AGI134" s="231"/>
      <c r="AGJ134" s="231"/>
      <c r="AGK134" s="231"/>
      <c r="AGL134" s="231"/>
      <c r="AGM134" s="231"/>
      <c r="AGN134" s="231"/>
      <c r="AGO134" s="231"/>
      <c r="AGP134" s="231"/>
      <c r="AGQ134" s="231"/>
      <c r="AGR134" s="231"/>
      <c r="AGS134" s="231"/>
      <c r="AGT134" s="231"/>
      <c r="AGU134" s="231"/>
      <c r="AGV134" s="231"/>
      <c r="AGW134" s="231"/>
      <c r="AGX134" s="231"/>
      <c r="AGY134" s="231"/>
      <c r="AGZ134" s="231"/>
      <c r="AHA134" s="231"/>
      <c r="AHB134" s="231"/>
      <c r="AHC134" s="231"/>
      <c r="AHD134" s="231"/>
      <c r="AHE134" s="231"/>
      <c r="AHF134" s="231"/>
      <c r="AHG134" s="231"/>
      <c r="AHH134" s="231"/>
      <c r="AHI134" s="231"/>
      <c r="AHJ134" s="231"/>
      <c r="AHK134" s="231"/>
      <c r="AHL134" s="231"/>
      <c r="AHM134" s="231"/>
      <c r="AHN134" s="231"/>
      <c r="AHO134" s="231"/>
      <c r="AHP134" s="231"/>
      <c r="AHQ134" s="231"/>
      <c r="AHR134" s="231"/>
      <c r="AHS134" s="231"/>
      <c r="AHT134" s="231"/>
      <c r="AHU134" s="231"/>
      <c r="AHV134" s="231"/>
      <c r="AHW134" s="231"/>
      <c r="AHX134" s="231"/>
      <c r="AHY134" s="231"/>
      <c r="AHZ134" s="231"/>
      <c r="AIA134" s="231"/>
      <c r="AIB134" s="231"/>
      <c r="AIC134" s="231"/>
      <c r="AID134" s="231"/>
      <c r="AIE134" s="231"/>
      <c r="AIF134" s="231"/>
      <c r="AIG134" s="231"/>
      <c r="AIH134" s="231"/>
      <c r="AII134" s="231"/>
      <c r="AIJ134" s="231"/>
      <c r="AIK134" s="231"/>
      <c r="AIL134" s="231"/>
      <c r="AIM134" s="231"/>
      <c r="AIN134" s="231"/>
      <c r="AIO134" s="231"/>
      <c r="AIP134" s="231"/>
      <c r="AIQ134" s="231"/>
      <c r="AIR134" s="231"/>
      <c r="AIS134" s="231"/>
      <c r="AIT134" s="231"/>
      <c r="AIU134" s="231"/>
      <c r="AIV134" s="231"/>
      <c r="AIW134" s="231"/>
      <c r="AIX134" s="231"/>
      <c r="AIY134" s="231"/>
      <c r="AIZ134" s="231"/>
      <c r="AJA134" s="231"/>
      <c r="AJB134" s="231"/>
      <c r="AJC134" s="231"/>
      <c r="AJD134" s="231"/>
      <c r="AJE134" s="231"/>
      <c r="AJF134" s="231"/>
      <c r="AJG134" s="231"/>
      <c r="AJH134" s="231"/>
      <c r="AJI134" s="231"/>
      <c r="AJJ134" s="231"/>
      <c r="AJK134" s="231"/>
      <c r="AJL134" s="231"/>
      <c r="AJM134" s="231"/>
      <c r="AJN134" s="231"/>
      <c r="AJO134" s="231"/>
      <c r="AJP134" s="231"/>
      <c r="AJQ134" s="231"/>
      <c r="AJR134" s="231"/>
      <c r="AJS134" s="231"/>
      <c r="AJT134" s="231"/>
      <c r="AJU134" s="231"/>
      <c r="AJV134" s="231"/>
      <c r="AJW134" s="231"/>
      <c r="AJX134" s="231"/>
      <c r="AJY134" s="231"/>
      <c r="AJZ134" s="231"/>
      <c r="AKA134" s="231"/>
      <c r="AKB134" s="231"/>
      <c r="AKC134" s="231"/>
      <c r="AKD134" s="231"/>
      <c r="AKE134" s="231"/>
      <c r="AKF134" s="231"/>
      <c r="AKG134" s="231"/>
      <c r="AKH134" s="231"/>
      <c r="AKI134" s="231"/>
      <c r="AKJ134" s="231"/>
      <c r="AKK134" s="231"/>
      <c r="AKL134" s="231"/>
      <c r="AKM134" s="231"/>
      <c r="AKN134" s="231"/>
      <c r="AKO134" s="231"/>
      <c r="AKP134" s="231"/>
      <c r="AKQ134" s="231"/>
      <c r="AKR134" s="231"/>
      <c r="AKS134" s="231"/>
      <c r="AKT134" s="231"/>
      <c r="AKU134" s="231"/>
      <c r="AKV134" s="231"/>
      <c r="AKW134" s="231"/>
      <c r="AKX134" s="231"/>
      <c r="AKY134" s="231"/>
      <c r="AKZ134" s="231"/>
      <c r="ALA134" s="231"/>
      <c r="ALB134" s="231"/>
      <c r="ALC134" s="231"/>
      <c r="ALD134" s="231"/>
      <c r="ALE134" s="231"/>
      <c r="ALF134" s="231"/>
      <c r="ALG134" s="231"/>
      <c r="ALH134" s="231"/>
      <c r="ALI134" s="231"/>
      <c r="ALJ134" s="231"/>
      <c r="ALK134" s="231"/>
      <c r="ALL134" s="231"/>
      <c r="ALM134" s="231"/>
      <c r="ALN134" s="231"/>
      <c r="ALO134" s="231"/>
      <c r="ALP134" s="231"/>
      <c r="ALQ134" s="231"/>
      <c r="ALR134" s="231"/>
      <c r="ALS134" s="231"/>
      <c r="ALT134" s="231"/>
      <c r="ALU134" s="231"/>
      <c r="ALV134" s="231"/>
      <c r="ALW134" s="231"/>
      <c r="ALX134" s="231"/>
      <c r="ALY134" s="231"/>
      <c r="ALZ134" s="231"/>
      <c r="AMA134" s="231"/>
      <c r="AMB134" s="231"/>
      <c r="AMC134" s="231"/>
      <c r="AMD134" s="231"/>
      <c r="AME134" s="231"/>
      <c r="AMF134" s="231"/>
      <c r="AMG134" s="231"/>
      <c r="AMH134" s="231"/>
    </row>
    <row r="135" spans="1:1022" s="230" customFormat="1" x14ac:dyDescent="0.25">
      <c r="A135" s="256"/>
      <c r="B135" s="257"/>
      <c r="C135" s="257"/>
      <c r="D135" s="231"/>
      <c r="E135" s="258"/>
      <c r="F135" s="259"/>
      <c r="G135" s="231"/>
      <c r="H135" s="231"/>
      <c r="I135" s="231"/>
      <c r="J135" s="259"/>
      <c r="K135" s="259"/>
      <c r="L135" s="231"/>
      <c r="M135" s="231"/>
      <c r="N135" s="259"/>
      <c r="O135" s="231"/>
      <c r="P135" s="231"/>
      <c r="Q135" s="231"/>
      <c r="R135" s="231"/>
      <c r="S135" s="260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319"/>
      <c r="AL135" s="231"/>
      <c r="AM135" s="231"/>
      <c r="AN135" s="231"/>
      <c r="AO135" s="231"/>
      <c r="AP135" s="231"/>
      <c r="AQ135" s="231"/>
      <c r="AR135" s="231"/>
      <c r="AS135" s="231"/>
      <c r="AT135" s="231"/>
      <c r="AU135" s="231"/>
      <c r="AV135" s="319"/>
      <c r="AW135" s="231"/>
      <c r="AX135" s="231"/>
      <c r="AY135" s="231"/>
      <c r="AZ135" s="231"/>
      <c r="BA135" s="231"/>
      <c r="BB135" s="231"/>
      <c r="BC135" s="231"/>
      <c r="BD135" s="231"/>
      <c r="BE135" s="231"/>
      <c r="BF135" s="231"/>
      <c r="BG135" s="231"/>
      <c r="BH135" s="231"/>
      <c r="BI135" s="231"/>
      <c r="BJ135" s="231"/>
      <c r="BK135" s="231"/>
      <c r="BL135" s="231"/>
      <c r="BM135" s="231"/>
      <c r="BN135" s="231"/>
      <c r="BO135" s="231"/>
      <c r="BP135" s="231"/>
      <c r="BQ135" s="231"/>
      <c r="BR135" s="231"/>
      <c r="BS135" s="231"/>
      <c r="BT135" s="231"/>
      <c r="BU135" s="231"/>
      <c r="BV135" s="231"/>
      <c r="BW135" s="231"/>
      <c r="BX135" s="231"/>
      <c r="BY135" s="231"/>
      <c r="BZ135" s="231"/>
      <c r="CA135" s="231"/>
      <c r="CB135" s="231"/>
      <c r="CC135" s="231"/>
      <c r="CD135" s="231"/>
      <c r="CE135" s="231"/>
      <c r="CF135" s="231"/>
      <c r="CG135" s="231"/>
      <c r="CH135" s="231"/>
      <c r="CI135" s="231"/>
      <c r="CJ135" s="231"/>
      <c r="CK135" s="231"/>
      <c r="CL135" s="231"/>
      <c r="CM135" s="231"/>
      <c r="CN135" s="231"/>
      <c r="CO135" s="231"/>
      <c r="CP135" s="231"/>
      <c r="CQ135" s="231"/>
      <c r="CR135" s="231"/>
      <c r="CS135" s="231"/>
      <c r="CT135" s="231"/>
      <c r="CU135" s="231"/>
      <c r="CV135" s="231"/>
      <c r="CW135" s="231"/>
      <c r="CX135" s="231"/>
      <c r="CY135" s="231"/>
      <c r="CZ135" s="231"/>
      <c r="DA135" s="231"/>
      <c r="DB135" s="231"/>
      <c r="DC135" s="231"/>
      <c r="DD135" s="231"/>
      <c r="DE135" s="231"/>
      <c r="DF135" s="231"/>
      <c r="DG135" s="231"/>
      <c r="DH135" s="231"/>
      <c r="DI135" s="231"/>
      <c r="DJ135" s="231"/>
      <c r="DK135" s="231"/>
      <c r="DL135" s="231"/>
      <c r="DM135" s="231"/>
      <c r="DN135" s="231"/>
      <c r="DO135" s="231"/>
      <c r="DP135" s="231"/>
      <c r="DQ135" s="231"/>
      <c r="DR135" s="231"/>
      <c r="DS135" s="231"/>
      <c r="DT135" s="231"/>
      <c r="DU135" s="231"/>
      <c r="DV135" s="231"/>
      <c r="DW135" s="231"/>
      <c r="DX135" s="231"/>
      <c r="DY135" s="231"/>
      <c r="DZ135" s="231"/>
      <c r="EA135" s="231"/>
      <c r="EB135" s="231"/>
      <c r="EC135" s="231"/>
      <c r="ED135" s="231"/>
      <c r="EE135" s="231"/>
      <c r="EF135" s="231"/>
      <c r="EG135" s="231"/>
      <c r="EH135" s="231"/>
      <c r="EI135" s="231"/>
      <c r="EJ135" s="231"/>
      <c r="EK135" s="231"/>
      <c r="EL135" s="231"/>
      <c r="EM135" s="231"/>
      <c r="EN135" s="231"/>
      <c r="EO135" s="231"/>
      <c r="EP135" s="231"/>
      <c r="EQ135" s="231"/>
      <c r="ER135" s="231"/>
      <c r="ES135" s="231"/>
      <c r="ET135" s="231"/>
      <c r="EU135" s="231"/>
      <c r="EV135" s="231"/>
      <c r="EW135" s="231"/>
      <c r="EX135" s="231"/>
      <c r="EY135" s="231"/>
      <c r="EZ135" s="231"/>
      <c r="FA135" s="231"/>
      <c r="FB135" s="231"/>
      <c r="FC135" s="231"/>
      <c r="FD135" s="231"/>
      <c r="FE135" s="231"/>
      <c r="FF135" s="231"/>
      <c r="FG135" s="231"/>
      <c r="FH135" s="231"/>
      <c r="FI135" s="231"/>
      <c r="FJ135" s="231"/>
      <c r="FK135" s="231"/>
      <c r="FL135" s="231"/>
      <c r="FM135" s="231"/>
      <c r="FN135" s="231"/>
      <c r="FO135" s="231"/>
      <c r="FP135" s="231"/>
      <c r="FQ135" s="231"/>
      <c r="FR135" s="231"/>
      <c r="FS135" s="231"/>
      <c r="FT135" s="231"/>
      <c r="FU135" s="231"/>
      <c r="FV135" s="231"/>
      <c r="FW135" s="231"/>
      <c r="FX135" s="231"/>
      <c r="FY135" s="231"/>
      <c r="FZ135" s="231"/>
      <c r="GA135" s="231"/>
      <c r="GB135" s="231"/>
      <c r="GC135" s="231"/>
      <c r="GD135" s="231"/>
      <c r="GE135" s="231"/>
      <c r="GF135" s="231"/>
      <c r="GG135" s="231"/>
      <c r="GH135" s="231"/>
      <c r="GI135" s="231"/>
      <c r="GJ135" s="231"/>
      <c r="GK135" s="231"/>
      <c r="GL135" s="231"/>
      <c r="GM135" s="231"/>
      <c r="GN135" s="231"/>
      <c r="GO135" s="231"/>
      <c r="GP135" s="231"/>
      <c r="GQ135" s="231"/>
      <c r="GR135" s="231"/>
      <c r="GS135" s="231"/>
      <c r="GT135" s="231"/>
      <c r="GU135" s="231"/>
      <c r="GV135" s="231"/>
      <c r="GW135" s="231"/>
      <c r="GX135" s="231"/>
      <c r="GY135" s="231"/>
      <c r="GZ135" s="231"/>
      <c r="HA135" s="231"/>
      <c r="HB135" s="231"/>
      <c r="HC135" s="231"/>
      <c r="HD135" s="231"/>
      <c r="HE135" s="231"/>
      <c r="HF135" s="231"/>
      <c r="HG135" s="231"/>
      <c r="HH135" s="231"/>
      <c r="HI135" s="231"/>
      <c r="HJ135" s="231"/>
      <c r="HK135" s="231"/>
      <c r="HL135" s="231"/>
      <c r="HM135" s="231"/>
      <c r="HN135" s="231"/>
      <c r="HO135" s="231"/>
      <c r="HP135" s="231"/>
      <c r="HQ135" s="231"/>
      <c r="HR135" s="231"/>
      <c r="HS135" s="231"/>
      <c r="HT135" s="231"/>
      <c r="HU135" s="231"/>
      <c r="HV135" s="231"/>
      <c r="HW135" s="231"/>
      <c r="HX135" s="231"/>
      <c r="HY135" s="231"/>
      <c r="HZ135" s="231"/>
      <c r="IA135" s="231"/>
      <c r="IB135" s="231"/>
      <c r="IC135" s="231"/>
      <c r="ID135" s="231"/>
      <c r="IE135" s="231"/>
      <c r="IF135" s="231"/>
      <c r="IG135" s="231"/>
      <c r="IH135" s="231"/>
      <c r="II135" s="231"/>
      <c r="IJ135" s="231"/>
      <c r="IK135" s="231"/>
      <c r="IL135" s="231"/>
      <c r="IM135" s="231"/>
      <c r="IN135" s="231"/>
      <c r="IO135" s="231"/>
      <c r="IP135" s="231"/>
      <c r="IQ135" s="231"/>
      <c r="IR135" s="231"/>
      <c r="IS135" s="231"/>
      <c r="IT135" s="231"/>
      <c r="IU135" s="231"/>
      <c r="IV135" s="231"/>
      <c r="IW135" s="231"/>
      <c r="IX135" s="231"/>
      <c r="IY135" s="231"/>
      <c r="IZ135" s="231"/>
      <c r="JA135" s="231"/>
      <c r="JB135" s="231"/>
      <c r="JC135" s="231"/>
      <c r="JD135" s="231"/>
      <c r="JE135" s="231"/>
      <c r="JF135" s="231"/>
      <c r="JG135" s="231"/>
      <c r="JH135" s="231"/>
      <c r="JI135" s="231"/>
      <c r="JJ135" s="231"/>
      <c r="JK135" s="231"/>
      <c r="JL135" s="231"/>
      <c r="JM135" s="231"/>
      <c r="JN135" s="231"/>
      <c r="JO135" s="231"/>
      <c r="JP135" s="231"/>
      <c r="JQ135" s="231"/>
      <c r="JR135" s="231"/>
      <c r="JS135" s="231"/>
      <c r="JT135" s="231"/>
      <c r="JU135" s="231"/>
      <c r="JV135" s="231"/>
      <c r="JW135" s="231"/>
      <c r="JX135" s="231"/>
      <c r="JY135" s="231"/>
      <c r="JZ135" s="231"/>
      <c r="KA135" s="231"/>
      <c r="KB135" s="231"/>
      <c r="KC135" s="231"/>
      <c r="KD135" s="231"/>
      <c r="KE135" s="231"/>
      <c r="KF135" s="231"/>
      <c r="KG135" s="231"/>
      <c r="KH135" s="231"/>
      <c r="KI135" s="231"/>
      <c r="KJ135" s="231"/>
      <c r="KK135" s="231"/>
      <c r="KL135" s="231"/>
      <c r="KM135" s="231"/>
      <c r="KN135" s="231"/>
      <c r="KO135" s="231"/>
      <c r="KP135" s="231"/>
      <c r="KQ135" s="231"/>
      <c r="KR135" s="231"/>
      <c r="KS135" s="231"/>
      <c r="KT135" s="231"/>
      <c r="KU135" s="231"/>
      <c r="KV135" s="231"/>
      <c r="KW135" s="231"/>
      <c r="KX135" s="231"/>
      <c r="KY135" s="231"/>
      <c r="KZ135" s="231"/>
      <c r="LA135" s="231"/>
      <c r="LB135" s="231"/>
      <c r="LC135" s="231"/>
      <c r="LD135" s="231"/>
      <c r="LE135" s="231"/>
      <c r="LF135" s="231"/>
      <c r="LG135" s="231"/>
      <c r="LH135" s="231"/>
      <c r="LI135" s="231"/>
      <c r="LJ135" s="231"/>
      <c r="LK135" s="231"/>
      <c r="LL135" s="231"/>
      <c r="LM135" s="231"/>
      <c r="LN135" s="231"/>
      <c r="LO135" s="231"/>
      <c r="LP135" s="231"/>
      <c r="LQ135" s="231"/>
      <c r="LR135" s="231"/>
      <c r="LS135" s="231"/>
      <c r="LT135" s="231"/>
      <c r="LU135" s="231"/>
      <c r="LV135" s="231"/>
      <c r="LW135" s="231"/>
      <c r="LX135" s="231"/>
      <c r="LY135" s="231"/>
      <c r="LZ135" s="231"/>
      <c r="MA135" s="231"/>
      <c r="MB135" s="231"/>
      <c r="MC135" s="231"/>
      <c r="MD135" s="231"/>
      <c r="ME135" s="231"/>
      <c r="MF135" s="231"/>
      <c r="MG135" s="231"/>
      <c r="MH135" s="231"/>
      <c r="MI135" s="231"/>
      <c r="MJ135" s="231"/>
      <c r="MK135" s="231"/>
      <c r="ML135" s="231"/>
      <c r="MM135" s="231"/>
      <c r="MN135" s="231"/>
      <c r="MO135" s="231"/>
      <c r="MP135" s="231"/>
      <c r="MQ135" s="231"/>
      <c r="MR135" s="231"/>
      <c r="MS135" s="231"/>
      <c r="MT135" s="231"/>
      <c r="MU135" s="231"/>
      <c r="MV135" s="231"/>
      <c r="MW135" s="231"/>
      <c r="MX135" s="231"/>
      <c r="MY135" s="231"/>
      <c r="MZ135" s="231"/>
      <c r="NA135" s="231"/>
      <c r="NB135" s="231"/>
      <c r="NC135" s="231"/>
      <c r="ND135" s="231"/>
      <c r="NE135" s="231"/>
      <c r="NF135" s="231"/>
      <c r="NG135" s="231"/>
      <c r="NH135" s="231"/>
      <c r="NI135" s="231"/>
      <c r="NJ135" s="231"/>
      <c r="NK135" s="231"/>
      <c r="NL135" s="231"/>
      <c r="NM135" s="231"/>
      <c r="NN135" s="231"/>
      <c r="NO135" s="231"/>
      <c r="NP135" s="231"/>
      <c r="NQ135" s="231"/>
      <c r="NR135" s="231"/>
      <c r="NS135" s="231"/>
      <c r="NT135" s="231"/>
      <c r="NU135" s="231"/>
      <c r="NV135" s="231"/>
      <c r="NW135" s="231"/>
      <c r="NX135" s="231"/>
      <c r="NY135" s="231"/>
      <c r="NZ135" s="231"/>
      <c r="OA135" s="231"/>
      <c r="OB135" s="231"/>
      <c r="OC135" s="231"/>
      <c r="OD135" s="231"/>
      <c r="OE135" s="231"/>
      <c r="OF135" s="231"/>
      <c r="OG135" s="231"/>
      <c r="OH135" s="231"/>
      <c r="OI135" s="231"/>
      <c r="OJ135" s="231"/>
      <c r="OK135" s="231"/>
      <c r="OL135" s="231"/>
      <c r="OM135" s="231"/>
      <c r="ON135" s="231"/>
      <c r="OO135" s="231"/>
      <c r="OP135" s="231"/>
      <c r="OQ135" s="231"/>
      <c r="OR135" s="231"/>
      <c r="OS135" s="231"/>
      <c r="OT135" s="231"/>
      <c r="OU135" s="231"/>
      <c r="OV135" s="231"/>
      <c r="OW135" s="231"/>
      <c r="OX135" s="231"/>
      <c r="OY135" s="231"/>
      <c r="OZ135" s="231"/>
      <c r="PA135" s="231"/>
      <c r="PB135" s="231"/>
      <c r="PC135" s="231"/>
      <c r="PD135" s="231"/>
      <c r="PE135" s="231"/>
      <c r="PF135" s="231"/>
      <c r="PG135" s="231"/>
      <c r="PH135" s="231"/>
      <c r="PI135" s="231"/>
      <c r="PJ135" s="231"/>
      <c r="PK135" s="231"/>
      <c r="PL135" s="231"/>
      <c r="PM135" s="231"/>
      <c r="PN135" s="231"/>
      <c r="PO135" s="231"/>
      <c r="PP135" s="231"/>
      <c r="PQ135" s="231"/>
      <c r="PR135" s="231"/>
      <c r="PS135" s="231"/>
      <c r="PT135" s="231"/>
      <c r="PU135" s="231"/>
      <c r="PV135" s="231"/>
      <c r="PW135" s="231"/>
      <c r="PX135" s="231"/>
      <c r="PY135" s="231"/>
      <c r="PZ135" s="231"/>
      <c r="QA135" s="231"/>
      <c r="QB135" s="231"/>
      <c r="QC135" s="231"/>
      <c r="QD135" s="231"/>
      <c r="QE135" s="231"/>
      <c r="QF135" s="231"/>
      <c r="QG135" s="231"/>
      <c r="QH135" s="231"/>
      <c r="QI135" s="231"/>
      <c r="QJ135" s="231"/>
      <c r="QK135" s="231"/>
      <c r="QL135" s="231"/>
      <c r="QM135" s="231"/>
      <c r="QN135" s="231"/>
      <c r="QO135" s="231"/>
      <c r="QP135" s="231"/>
      <c r="QQ135" s="231"/>
      <c r="QR135" s="231"/>
      <c r="QS135" s="231"/>
      <c r="QT135" s="231"/>
      <c r="QU135" s="231"/>
      <c r="QV135" s="231"/>
      <c r="QW135" s="231"/>
      <c r="QX135" s="231"/>
      <c r="QY135" s="231"/>
      <c r="QZ135" s="231"/>
      <c r="RA135" s="231"/>
      <c r="RB135" s="231"/>
      <c r="RC135" s="231"/>
      <c r="RD135" s="231"/>
      <c r="RE135" s="231"/>
      <c r="RF135" s="231"/>
      <c r="RG135" s="231"/>
      <c r="RH135" s="231"/>
      <c r="RI135" s="231"/>
      <c r="RJ135" s="231"/>
      <c r="RK135" s="231"/>
      <c r="RL135" s="231"/>
      <c r="RM135" s="231"/>
      <c r="RN135" s="231"/>
      <c r="RO135" s="231"/>
      <c r="RP135" s="231"/>
      <c r="RQ135" s="231"/>
      <c r="RR135" s="231"/>
      <c r="RS135" s="231"/>
      <c r="RT135" s="231"/>
      <c r="RU135" s="231"/>
      <c r="RV135" s="231"/>
      <c r="RW135" s="231"/>
      <c r="RX135" s="231"/>
      <c r="RY135" s="231"/>
      <c r="RZ135" s="231"/>
      <c r="SA135" s="231"/>
      <c r="SB135" s="231"/>
      <c r="SC135" s="231"/>
      <c r="SD135" s="231"/>
      <c r="SE135" s="231"/>
      <c r="SF135" s="231"/>
      <c r="SG135" s="231"/>
      <c r="SH135" s="231"/>
      <c r="SI135" s="231"/>
      <c r="SJ135" s="231"/>
      <c r="SK135" s="231"/>
      <c r="SL135" s="231"/>
      <c r="SM135" s="231"/>
      <c r="SN135" s="231"/>
      <c r="SO135" s="231"/>
      <c r="SP135" s="231"/>
      <c r="SQ135" s="231"/>
      <c r="SR135" s="231"/>
      <c r="SS135" s="231"/>
      <c r="ST135" s="231"/>
      <c r="SU135" s="231"/>
      <c r="SV135" s="231"/>
      <c r="SW135" s="231"/>
      <c r="SX135" s="231"/>
      <c r="SY135" s="231"/>
      <c r="SZ135" s="231"/>
      <c r="TA135" s="231"/>
      <c r="TB135" s="231"/>
      <c r="TC135" s="231"/>
      <c r="TD135" s="231"/>
      <c r="TE135" s="231"/>
      <c r="TF135" s="231"/>
      <c r="TG135" s="231"/>
      <c r="TH135" s="231"/>
      <c r="TI135" s="231"/>
      <c r="TJ135" s="231"/>
      <c r="TK135" s="231"/>
      <c r="TL135" s="231"/>
      <c r="TM135" s="231"/>
      <c r="TN135" s="231"/>
      <c r="TO135" s="231"/>
      <c r="TP135" s="231"/>
      <c r="TQ135" s="231"/>
      <c r="TR135" s="231"/>
      <c r="TS135" s="231"/>
      <c r="TT135" s="231"/>
      <c r="TU135" s="231"/>
      <c r="TV135" s="231"/>
      <c r="TW135" s="231"/>
      <c r="TX135" s="231"/>
      <c r="TY135" s="231"/>
      <c r="TZ135" s="231"/>
      <c r="UA135" s="231"/>
      <c r="UB135" s="231"/>
      <c r="UC135" s="231"/>
      <c r="UD135" s="231"/>
      <c r="UE135" s="231"/>
      <c r="UF135" s="231"/>
      <c r="UG135" s="231"/>
      <c r="UH135" s="231"/>
      <c r="UI135" s="231"/>
      <c r="UJ135" s="231"/>
      <c r="UK135" s="231"/>
      <c r="UL135" s="231"/>
      <c r="UM135" s="231"/>
      <c r="UN135" s="231"/>
      <c r="UO135" s="231"/>
      <c r="UP135" s="231"/>
      <c r="UQ135" s="231"/>
      <c r="UR135" s="231"/>
      <c r="US135" s="231"/>
      <c r="UT135" s="231"/>
      <c r="UU135" s="231"/>
      <c r="UV135" s="231"/>
      <c r="UW135" s="231"/>
      <c r="UX135" s="231"/>
      <c r="UY135" s="231"/>
      <c r="UZ135" s="231"/>
      <c r="VA135" s="231"/>
      <c r="VB135" s="231"/>
      <c r="VC135" s="231"/>
      <c r="VD135" s="231"/>
      <c r="VE135" s="231"/>
      <c r="VF135" s="231"/>
      <c r="VG135" s="231"/>
      <c r="VH135" s="231"/>
      <c r="VI135" s="231"/>
      <c r="VJ135" s="231"/>
      <c r="VK135" s="231"/>
      <c r="VL135" s="231"/>
      <c r="VM135" s="231"/>
      <c r="VN135" s="231"/>
      <c r="VO135" s="231"/>
      <c r="VP135" s="231"/>
      <c r="VQ135" s="231"/>
      <c r="VR135" s="231"/>
      <c r="VS135" s="231"/>
      <c r="VT135" s="231"/>
      <c r="VU135" s="231"/>
      <c r="VV135" s="231"/>
      <c r="VW135" s="231"/>
      <c r="VX135" s="231"/>
      <c r="VY135" s="231"/>
      <c r="VZ135" s="231"/>
      <c r="WA135" s="231"/>
      <c r="WB135" s="231"/>
      <c r="WC135" s="231"/>
      <c r="WD135" s="231"/>
      <c r="WE135" s="231"/>
      <c r="WF135" s="231"/>
      <c r="WG135" s="231"/>
      <c r="WH135" s="231"/>
      <c r="WI135" s="231"/>
      <c r="WJ135" s="231"/>
      <c r="WK135" s="231"/>
      <c r="WL135" s="231"/>
      <c r="WM135" s="231"/>
      <c r="WN135" s="231"/>
      <c r="WO135" s="231"/>
      <c r="WP135" s="231"/>
      <c r="WQ135" s="231"/>
      <c r="WR135" s="231"/>
      <c r="WS135" s="231"/>
      <c r="WT135" s="231"/>
      <c r="WU135" s="231"/>
      <c r="WV135" s="231"/>
      <c r="WW135" s="231"/>
      <c r="WX135" s="231"/>
      <c r="WY135" s="231"/>
      <c r="WZ135" s="231"/>
      <c r="XA135" s="231"/>
      <c r="XB135" s="231"/>
      <c r="XC135" s="231"/>
      <c r="XD135" s="231"/>
      <c r="XE135" s="231"/>
      <c r="XF135" s="231"/>
      <c r="XG135" s="231"/>
      <c r="XH135" s="231"/>
      <c r="XI135" s="231"/>
      <c r="XJ135" s="231"/>
      <c r="XK135" s="231"/>
      <c r="XL135" s="231"/>
      <c r="XM135" s="231"/>
      <c r="XN135" s="231"/>
      <c r="XO135" s="231"/>
      <c r="XP135" s="231"/>
      <c r="XQ135" s="231"/>
      <c r="XR135" s="231"/>
      <c r="XS135" s="231"/>
      <c r="XT135" s="231"/>
      <c r="XU135" s="231"/>
      <c r="XV135" s="231"/>
      <c r="XW135" s="231"/>
      <c r="XX135" s="231"/>
      <c r="XY135" s="231"/>
      <c r="XZ135" s="231"/>
      <c r="YA135" s="231"/>
      <c r="YB135" s="231"/>
      <c r="YC135" s="231"/>
      <c r="YD135" s="231"/>
      <c r="YE135" s="231"/>
      <c r="YF135" s="231"/>
      <c r="YG135" s="231"/>
      <c r="YH135" s="231"/>
      <c r="YI135" s="231"/>
      <c r="YJ135" s="231"/>
      <c r="YK135" s="231"/>
      <c r="YL135" s="231"/>
      <c r="YM135" s="231"/>
      <c r="YN135" s="231"/>
      <c r="YO135" s="231"/>
      <c r="YP135" s="231"/>
      <c r="YQ135" s="231"/>
      <c r="YR135" s="231"/>
      <c r="YS135" s="231"/>
      <c r="YT135" s="231"/>
      <c r="YU135" s="231"/>
      <c r="YV135" s="231"/>
      <c r="YW135" s="231"/>
      <c r="YX135" s="231"/>
      <c r="YY135" s="231"/>
      <c r="YZ135" s="231"/>
      <c r="ZA135" s="231"/>
      <c r="ZB135" s="231"/>
      <c r="ZC135" s="231"/>
      <c r="ZD135" s="231"/>
      <c r="ZE135" s="231"/>
      <c r="ZF135" s="231"/>
      <c r="ZG135" s="231"/>
      <c r="ZH135" s="231"/>
      <c r="ZI135" s="231"/>
      <c r="ZJ135" s="231"/>
      <c r="ZK135" s="231"/>
      <c r="ZL135" s="231"/>
      <c r="ZM135" s="231"/>
      <c r="ZN135" s="231"/>
      <c r="ZO135" s="231"/>
      <c r="ZP135" s="231"/>
      <c r="ZQ135" s="231"/>
      <c r="ZR135" s="231"/>
      <c r="ZS135" s="231"/>
      <c r="ZT135" s="231"/>
      <c r="ZU135" s="231"/>
      <c r="ZV135" s="231"/>
      <c r="ZW135" s="231"/>
      <c r="ZX135" s="231"/>
      <c r="ZY135" s="231"/>
      <c r="ZZ135" s="231"/>
      <c r="AAA135" s="231"/>
      <c r="AAB135" s="231"/>
      <c r="AAC135" s="231"/>
      <c r="AAD135" s="231"/>
      <c r="AAE135" s="231"/>
      <c r="AAF135" s="231"/>
      <c r="AAG135" s="231"/>
      <c r="AAH135" s="231"/>
      <c r="AAI135" s="231"/>
      <c r="AAJ135" s="231"/>
      <c r="AAK135" s="231"/>
      <c r="AAL135" s="231"/>
      <c r="AAM135" s="231"/>
      <c r="AAN135" s="231"/>
      <c r="AAO135" s="231"/>
      <c r="AAP135" s="231"/>
      <c r="AAQ135" s="231"/>
      <c r="AAR135" s="231"/>
      <c r="AAS135" s="231"/>
      <c r="AAT135" s="231"/>
      <c r="AAU135" s="231"/>
      <c r="AAV135" s="231"/>
      <c r="AAW135" s="231"/>
      <c r="AAX135" s="231"/>
      <c r="AAY135" s="231"/>
      <c r="AAZ135" s="231"/>
      <c r="ABA135" s="231"/>
      <c r="ABB135" s="231"/>
      <c r="ABC135" s="231"/>
      <c r="ABD135" s="231"/>
      <c r="ABE135" s="231"/>
      <c r="ABF135" s="231"/>
      <c r="ABG135" s="231"/>
      <c r="ABH135" s="231"/>
      <c r="ABI135" s="231"/>
      <c r="ABJ135" s="231"/>
      <c r="ABK135" s="231"/>
      <c r="ABL135" s="231"/>
      <c r="ABM135" s="231"/>
      <c r="ABN135" s="231"/>
      <c r="ABO135" s="231"/>
      <c r="ABP135" s="231"/>
      <c r="ABQ135" s="231"/>
      <c r="ABR135" s="231"/>
      <c r="ABS135" s="231"/>
      <c r="ABT135" s="231"/>
      <c r="ABU135" s="231"/>
      <c r="ABV135" s="231"/>
      <c r="ABW135" s="231"/>
      <c r="ABX135" s="231"/>
      <c r="ABY135" s="231"/>
      <c r="ABZ135" s="231"/>
      <c r="ACA135" s="231"/>
      <c r="ACB135" s="231"/>
      <c r="ACC135" s="231"/>
      <c r="ACD135" s="231"/>
      <c r="ACE135" s="231"/>
      <c r="ACF135" s="231"/>
      <c r="ACG135" s="231"/>
      <c r="ACH135" s="231"/>
      <c r="ACI135" s="231"/>
      <c r="ACJ135" s="231"/>
      <c r="ACK135" s="231"/>
      <c r="ACL135" s="231"/>
      <c r="ACM135" s="231"/>
      <c r="ACN135" s="231"/>
      <c r="ACO135" s="231"/>
      <c r="ACP135" s="231"/>
      <c r="ACQ135" s="231"/>
      <c r="ACR135" s="231"/>
      <c r="ACS135" s="231"/>
      <c r="ACT135" s="231"/>
      <c r="ACU135" s="231"/>
      <c r="ACV135" s="231"/>
      <c r="ACW135" s="231"/>
      <c r="ACX135" s="231"/>
      <c r="ACY135" s="231"/>
      <c r="ACZ135" s="231"/>
      <c r="ADA135" s="231"/>
      <c r="ADB135" s="231"/>
      <c r="ADC135" s="231"/>
      <c r="ADD135" s="231"/>
      <c r="ADE135" s="231"/>
      <c r="ADF135" s="231"/>
      <c r="ADG135" s="231"/>
      <c r="ADH135" s="231"/>
      <c r="ADI135" s="231"/>
      <c r="ADJ135" s="231"/>
      <c r="ADK135" s="231"/>
      <c r="ADL135" s="231"/>
      <c r="ADM135" s="231"/>
      <c r="ADN135" s="231"/>
      <c r="ADO135" s="231"/>
      <c r="ADP135" s="231"/>
      <c r="ADQ135" s="231"/>
      <c r="ADR135" s="231"/>
      <c r="ADS135" s="231"/>
      <c r="ADT135" s="231"/>
      <c r="ADU135" s="231"/>
      <c r="ADV135" s="231"/>
      <c r="ADW135" s="231"/>
      <c r="ADX135" s="231"/>
      <c r="ADY135" s="231"/>
      <c r="ADZ135" s="231"/>
      <c r="AEA135" s="231"/>
      <c r="AEB135" s="231"/>
      <c r="AEC135" s="231"/>
      <c r="AED135" s="231"/>
      <c r="AEE135" s="231"/>
      <c r="AEF135" s="231"/>
      <c r="AEG135" s="231"/>
      <c r="AEH135" s="231"/>
      <c r="AEI135" s="231"/>
      <c r="AEJ135" s="231"/>
      <c r="AEK135" s="231"/>
      <c r="AEL135" s="231"/>
      <c r="AEM135" s="231"/>
      <c r="AEN135" s="231"/>
      <c r="AEO135" s="231"/>
      <c r="AEP135" s="231"/>
      <c r="AEQ135" s="231"/>
      <c r="AER135" s="231"/>
      <c r="AES135" s="231"/>
      <c r="AET135" s="231"/>
      <c r="AEU135" s="231"/>
      <c r="AEV135" s="231"/>
      <c r="AEW135" s="231"/>
      <c r="AEX135" s="231"/>
      <c r="AEY135" s="231"/>
      <c r="AEZ135" s="231"/>
      <c r="AFA135" s="231"/>
      <c r="AFB135" s="231"/>
      <c r="AFC135" s="231"/>
      <c r="AFD135" s="231"/>
      <c r="AFE135" s="231"/>
      <c r="AFF135" s="231"/>
      <c r="AFG135" s="231"/>
      <c r="AFH135" s="231"/>
      <c r="AFI135" s="231"/>
      <c r="AFJ135" s="231"/>
      <c r="AFK135" s="231"/>
      <c r="AFL135" s="231"/>
      <c r="AFM135" s="231"/>
      <c r="AFN135" s="231"/>
      <c r="AFO135" s="231"/>
      <c r="AFP135" s="231"/>
      <c r="AFQ135" s="231"/>
      <c r="AFR135" s="231"/>
      <c r="AFS135" s="231"/>
      <c r="AFT135" s="231"/>
      <c r="AFU135" s="231"/>
      <c r="AFV135" s="231"/>
      <c r="AFW135" s="231"/>
      <c r="AFX135" s="231"/>
      <c r="AFY135" s="231"/>
      <c r="AFZ135" s="231"/>
      <c r="AGA135" s="231"/>
      <c r="AGB135" s="231"/>
      <c r="AGC135" s="231"/>
      <c r="AGD135" s="231"/>
      <c r="AGE135" s="231"/>
      <c r="AGF135" s="231"/>
      <c r="AGG135" s="231"/>
      <c r="AGH135" s="231"/>
      <c r="AGI135" s="231"/>
      <c r="AGJ135" s="231"/>
      <c r="AGK135" s="231"/>
      <c r="AGL135" s="231"/>
      <c r="AGM135" s="231"/>
      <c r="AGN135" s="231"/>
      <c r="AGO135" s="231"/>
      <c r="AGP135" s="231"/>
      <c r="AGQ135" s="231"/>
      <c r="AGR135" s="231"/>
      <c r="AGS135" s="231"/>
      <c r="AGT135" s="231"/>
      <c r="AGU135" s="231"/>
      <c r="AGV135" s="231"/>
      <c r="AGW135" s="231"/>
      <c r="AGX135" s="231"/>
      <c r="AGY135" s="231"/>
      <c r="AGZ135" s="231"/>
      <c r="AHA135" s="231"/>
      <c r="AHB135" s="231"/>
      <c r="AHC135" s="231"/>
      <c r="AHD135" s="231"/>
      <c r="AHE135" s="231"/>
      <c r="AHF135" s="231"/>
      <c r="AHG135" s="231"/>
      <c r="AHH135" s="231"/>
      <c r="AHI135" s="231"/>
      <c r="AHJ135" s="231"/>
      <c r="AHK135" s="231"/>
      <c r="AHL135" s="231"/>
      <c r="AHM135" s="231"/>
      <c r="AHN135" s="231"/>
      <c r="AHO135" s="231"/>
      <c r="AHP135" s="231"/>
      <c r="AHQ135" s="231"/>
      <c r="AHR135" s="231"/>
      <c r="AHS135" s="231"/>
      <c r="AHT135" s="231"/>
      <c r="AHU135" s="231"/>
      <c r="AHV135" s="231"/>
      <c r="AHW135" s="231"/>
      <c r="AHX135" s="231"/>
      <c r="AHY135" s="231"/>
      <c r="AHZ135" s="231"/>
      <c r="AIA135" s="231"/>
      <c r="AIB135" s="231"/>
      <c r="AIC135" s="231"/>
      <c r="AID135" s="231"/>
      <c r="AIE135" s="231"/>
      <c r="AIF135" s="231"/>
      <c r="AIG135" s="231"/>
      <c r="AIH135" s="231"/>
      <c r="AII135" s="231"/>
      <c r="AIJ135" s="231"/>
      <c r="AIK135" s="231"/>
      <c r="AIL135" s="231"/>
      <c r="AIM135" s="231"/>
      <c r="AIN135" s="231"/>
      <c r="AIO135" s="231"/>
      <c r="AIP135" s="231"/>
      <c r="AIQ135" s="231"/>
      <c r="AIR135" s="231"/>
      <c r="AIS135" s="231"/>
      <c r="AIT135" s="231"/>
      <c r="AIU135" s="231"/>
      <c r="AIV135" s="231"/>
      <c r="AIW135" s="231"/>
      <c r="AIX135" s="231"/>
      <c r="AIY135" s="231"/>
      <c r="AIZ135" s="231"/>
      <c r="AJA135" s="231"/>
      <c r="AJB135" s="231"/>
      <c r="AJC135" s="231"/>
      <c r="AJD135" s="231"/>
      <c r="AJE135" s="231"/>
      <c r="AJF135" s="231"/>
      <c r="AJG135" s="231"/>
      <c r="AJH135" s="231"/>
      <c r="AJI135" s="231"/>
      <c r="AJJ135" s="231"/>
      <c r="AJK135" s="231"/>
      <c r="AJL135" s="231"/>
      <c r="AJM135" s="231"/>
      <c r="AJN135" s="231"/>
      <c r="AJO135" s="231"/>
      <c r="AJP135" s="231"/>
      <c r="AJQ135" s="231"/>
      <c r="AJR135" s="231"/>
      <c r="AJS135" s="231"/>
      <c r="AJT135" s="231"/>
      <c r="AJU135" s="231"/>
      <c r="AJV135" s="231"/>
      <c r="AJW135" s="231"/>
      <c r="AJX135" s="231"/>
      <c r="AJY135" s="231"/>
      <c r="AJZ135" s="231"/>
      <c r="AKA135" s="231"/>
      <c r="AKB135" s="231"/>
      <c r="AKC135" s="231"/>
      <c r="AKD135" s="231"/>
      <c r="AKE135" s="231"/>
      <c r="AKF135" s="231"/>
      <c r="AKG135" s="231"/>
      <c r="AKH135" s="231"/>
      <c r="AKI135" s="231"/>
      <c r="AKJ135" s="231"/>
      <c r="AKK135" s="231"/>
      <c r="AKL135" s="231"/>
      <c r="AKM135" s="231"/>
      <c r="AKN135" s="231"/>
      <c r="AKO135" s="231"/>
      <c r="AKP135" s="231"/>
      <c r="AKQ135" s="231"/>
      <c r="AKR135" s="231"/>
      <c r="AKS135" s="231"/>
      <c r="AKT135" s="231"/>
      <c r="AKU135" s="231"/>
      <c r="AKV135" s="231"/>
      <c r="AKW135" s="231"/>
      <c r="AKX135" s="231"/>
      <c r="AKY135" s="231"/>
      <c r="AKZ135" s="231"/>
      <c r="ALA135" s="231"/>
      <c r="ALB135" s="231"/>
      <c r="ALC135" s="231"/>
      <c r="ALD135" s="231"/>
      <c r="ALE135" s="231"/>
      <c r="ALF135" s="231"/>
      <c r="ALG135" s="231"/>
      <c r="ALH135" s="231"/>
      <c r="ALI135" s="231"/>
      <c r="ALJ135" s="231"/>
      <c r="ALK135" s="231"/>
      <c r="ALL135" s="231"/>
      <c r="ALM135" s="231"/>
      <c r="ALN135" s="231"/>
      <c r="ALO135" s="231"/>
      <c r="ALP135" s="231"/>
      <c r="ALQ135" s="231"/>
      <c r="ALR135" s="231"/>
      <c r="ALS135" s="231"/>
      <c r="ALT135" s="231"/>
      <c r="ALU135" s="231"/>
      <c r="ALV135" s="231"/>
      <c r="ALW135" s="231"/>
      <c r="ALX135" s="231"/>
      <c r="ALY135" s="231"/>
      <c r="ALZ135" s="231"/>
      <c r="AMA135" s="231"/>
      <c r="AMB135" s="231"/>
      <c r="AMC135" s="231"/>
      <c r="AMD135" s="231"/>
      <c r="AME135" s="231"/>
      <c r="AMF135" s="231"/>
      <c r="AMG135" s="231"/>
      <c r="AMH135" s="231"/>
    </row>
    <row r="136" spans="1:1022" s="230" customFormat="1" x14ac:dyDescent="0.25">
      <c r="A136" s="256"/>
      <c r="B136" s="257"/>
      <c r="C136" s="257"/>
      <c r="D136" s="231"/>
      <c r="E136" s="258"/>
      <c r="F136" s="259"/>
      <c r="G136" s="231"/>
      <c r="H136" s="231"/>
      <c r="I136" s="231"/>
      <c r="J136" s="259"/>
      <c r="K136" s="259"/>
      <c r="L136" s="231"/>
      <c r="M136" s="231"/>
      <c r="N136" s="259"/>
      <c r="O136" s="231"/>
      <c r="P136" s="231"/>
      <c r="Q136" s="231"/>
      <c r="R136" s="231"/>
      <c r="S136" s="260"/>
      <c r="T136" s="231"/>
      <c r="U136" s="231"/>
      <c r="V136" s="231"/>
      <c r="W136" s="231"/>
      <c r="X136" s="231"/>
      <c r="Y136" s="231"/>
      <c r="Z136" s="231"/>
      <c r="AA136" s="231"/>
      <c r="AB136" s="231"/>
      <c r="AC136" s="231"/>
      <c r="AD136" s="231"/>
      <c r="AE136" s="231"/>
      <c r="AF136" s="231"/>
      <c r="AG136" s="231"/>
      <c r="AH136" s="231"/>
      <c r="AI136" s="231"/>
      <c r="AJ136" s="231"/>
      <c r="AK136" s="319"/>
      <c r="AL136" s="231"/>
      <c r="AM136" s="231"/>
      <c r="AN136" s="231"/>
      <c r="AO136" s="231"/>
      <c r="AP136" s="231"/>
      <c r="AQ136" s="231"/>
      <c r="AR136" s="231"/>
      <c r="AS136" s="231"/>
      <c r="AT136" s="231"/>
      <c r="AU136" s="231"/>
      <c r="AV136" s="319"/>
      <c r="AW136" s="231"/>
      <c r="AX136" s="231"/>
      <c r="AY136" s="231"/>
      <c r="AZ136" s="231"/>
      <c r="BA136" s="231"/>
      <c r="BB136" s="231"/>
      <c r="BC136" s="231"/>
      <c r="BD136" s="231"/>
      <c r="BE136" s="231"/>
      <c r="BF136" s="231"/>
      <c r="BG136" s="231"/>
      <c r="BH136" s="231"/>
      <c r="BI136" s="231"/>
      <c r="BJ136" s="231"/>
      <c r="BK136" s="231"/>
      <c r="BL136" s="231"/>
      <c r="BM136" s="231"/>
      <c r="BN136" s="231"/>
      <c r="BO136" s="231"/>
      <c r="BP136" s="231"/>
      <c r="BQ136" s="231"/>
      <c r="BR136" s="231"/>
      <c r="BS136" s="231"/>
      <c r="BT136" s="231"/>
      <c r="BU136" s="231"/>
      <c r="BV136" s="231"/>
      <c r="BW136" s="231"/>
      <c r="BX136" s="231"/>
      <c r="BY136" s="231"/>
      <c r="BZ136" s="231"/>
      <c r="CA136" s="231"/>
      <c r="CB136" s="231"/>
      <c r="CC136" s="231"/>
      <c r="CD136" s="231"/>
      <c r="CE136" s="231"/>
      <c r="CF136" s="231"/>
      <c r="CG136" s="231"/>
      <c r="CH136" s="231"/>
      <c r="CI136" s="231"/>
      <c r="CJ136" s="231"/>
      <c r="CK136" s="231"/>
      <c r="CL136" s="231"/>
      <c r="CM136" s="231"/>
      <c r="CN136" s="231"/>
      <c r="CO136" s="231"/>
      <c r="CP136" s="231"/>
      <c r="CQ136" s="231"/>
      <c r="CR136" s="231"/>
      <c r="CS136" s="231"/>
      <c r="CT136" s="231"/>
      <c r="CU136" s="231"/>
      <c r="CV136" s="231"/>
      <c r="CW136" s="231"/>
      <c r="CX136" s="231"/>
      <c r="CY136" s="231"/>
      <c r="CZ136" s="231"/>
      <c r="DA136" s="231"/>
      <c r="DB136" s="231"/>
      <c r="DC136" s="231"/>
      <c r="DD136" s="231"/>
      <c r="DE136" s="231"/>
      <c r="DF136" s="231"/>
      <c r="DG136" s="231"/>
      <c r="DH136" s="231"/>
      <c r="DI136" s="231"/>
      <c r="DJ136" s="231"/>
      <c r="DK136" s="231"/>
      <c r="DL136" s="231"/>
      <c r="DM136" s="231"/>
      <c r="DN136" s="231"/>
      <c r="DO136" s="231"/>
      <c r="DP136" s="231"/>
      <c r="DQ136" s="231"/>
      <c r="DR136" s="231"/>
      <c r="DS136" s="231"/>
      <c r="DT136" s="231"/>
      <c r="DU136" s="231"/>
      <c r="DV136" s="231"/>
      <c r="DW136" s="231"/>
      <c r="DX136" s="231"/>
      <c r="DY136" s="231"/>
      <c r="DZ136" s="231"/>
      <c r="EA136" s="231"/>
      <c r="EB136" s="231"/>
      <c r="EC136" s="231"/>
      <c r="ED136" s="231"/>
      <c r="EE136" s="231"/>
      <c r="EF136" s="231"/>
      <c r="EG136" s="231"/>
      <c r="EH136" s="231"/>
      <c r="EI136" s="231"/>
      <c r="EJ136" s="231"/>
      <c r="EK136" s="231"/>
      <c r="EL136" s="231"/>
      <c r="EM136" s="231"/>
      <c r="EN136" s="231"/>
      <c r="EO136" s="231"/>
      <c r="EP136" s="231"/>
      <c r="EQ136" s="231"/>
      <c r="ER136" s="231"/>
      <c r="ES136" s="231"/>
      <c r="ET136" s="231"/>
      <c r="EU136" s="231"/>
      <c r="EV136" s="231"/>
      <c r="EW136" s="231"/>
      <c r="EX136" s="231"/>
      <c r="EY136" s="231"/>
      <c r="EZ136" s="231"/>
      <c r="FA136" s="231"/>
      <c r="FB136" s="231"/>
      <c r="FC136" s="231"/>
      <c r="FD136" s="231"/>
      <c r="FE136" s="231"/>
      <c r="FF136" s="231"/>
      <c r="FG136" s="231"/>
      <c r="FH136" s="231"/>
      <c r="FI136" s="231"/>
      <c r="FJ136" s="231"/>
      <c r="FK136" s="231"/>
      <c r="FL136" s="231"/>
      <c r="FM136" s="231"/>
      <c r="FN136" s="231"/>
      <c r="FO136" s="231"/>
      <c r="FP136" s="231"/>
      <c r="FQ136" s="231"/>
      <c r="FR136" s="231"/>
      <c r="FS136" s="231"/>
      <c r="FT136" s="231"/>
      <c r="FU136" s="231"/>
      <c r="FV136" s="231"/>
      <c r="FW136" s="231"/>
      <c r="FX136" s="231"/>
      <c r="FY136" s="231"/>
      <c r="FZ136" s="231"/>
      <c r="GA136" s="231"/>
      <c r="GB136" s="231"/>
      <c r="GC136" s="231"/>
      <c r="GD136" s="231"/>
      <c r="GE136" s="231"/>
      <c r="GF136" s="231"/>
      <c r="GG136" s="231"/>
      <c r="GH136" s="231"/>
      <c r="GI136" s="231"/>
      <c r="GJ136" s="231"/>
      <c r="GK136" s="231"/>
      <c r="GL136" s="231"/>
      <c r="GM136" s="231"/>
      <c r="GN136" s="231"/>
      <c r="GO136" s="231"/>
      <c r="GP136" s="231"/>
      <c r="GQ136" s="231"/>
      <c r="GR136" s="231"/>
      <c r="GS136" s="231"/>
      <c r="GT136" s="231"/>
      <c r="GU136" s="231"/>
      <c r="GV136" s="231"/>
      <c r="GW136" s="231"/>
      <c r="GX136" s="231"/>
      <c r="GY136" s="231"/>
      <c r="GZ136" s="231"/>
      <c r="HA136" s="231"/>
      <c r="HB136" s="231"/>
      <c r="HC136" s="231"/>
      <c r="HD136" s="231"/>
      <c r="HE136" s="231"/>
      <c r="HF136" s="231"/>
      <c r="HG136" s="231"/>
      <c r="HH136" s="231"/>
      <c r="HI136" s="231"/>
      <c r="HJ136" s="231"/>
      <c r="HK136" s="231"/>
      <c r="HL136" s="231"/>
      <c r="HM136" s="231"/>
      <c r="HN136" s="231"/>
      <c r="HO136" s="231"/>
      <c r="HP136" s="231"/>
      <c r="HQ136" s="231"/>
      <c r="HR136" s="231"/>
      <c r="HS136" s="231"/>
      <c r="HT136" s="231"/>
      <c r="HU136" s="231"/>
      <c r="HV136" s="231"/>
      <c r="HW136" s="231"/>
      <c r="HX136" s="231"/>
      <c r="HY136" s="231"/>
      <c r="HZ136" s="231"/>
      <c r="IA136" s="231"/>
      <c r="IB136" s="231"/>
      <c r="IC136" s="231"/>
      <c r="ID136" s="231"/>
      <c r="IE136" s="231"/>
      <c r="IF136" s="231"/>
      <c r="IG136" s="231"/>
      <c r="IH136" s="231"/>
      <c r="II136" s="231"/>
      <c r="IJ136" s="231"/>
      <c r="IK136" s="231"/>
      <c r="IL136" s="231"/>
      <c r="IM136" s="231"/>
      <c r="IN136" s="231"/>
      <c r="IO136" s="231"/>
      <c r="IP136" s="231"/>
      <c r="IQ136" s="231"/>
      <c r="IR136" s="231"/>
      <c r="IS136" s="231"/>
      <c r="IT136" s="231"/>
      <c r="IU136" s="231"/>
      <c r="IV136" s="231"/>
      <c r="IW136" s="231"/>
      <c r="IX136" s="231"/>
      <c r="IY136" s="231"/>
      <c r="IZ136" s="231"/>
      <c r="JA136" s="231"/>
      <c r="JB136" s="231"/>
      <c r="JC136" s="231"/>
      <c r="JD136" s="231"/>
      <c r="JE136" s="231"/>
      <c r="JF136" s="231"/>
      <c r="JG136" s="231"/>
      <c r="JH136" s="231"/>
      <c r="JI136" s="231"/>
      <c r="JJ136" s="231"/>
      <c r="JK136" s="231"/>
      <c r="JL136" s="231"/>
      <c r="JM136" s="231"/>
      <c r="JN136" s="231"/>
      <c r="JO136" s="231"/>
      <c r="JP136" s="231"/>
      <c r="JQ136" s="231"/>
      <c r="JR136" s="231"/>
      <c r="JS136" s="231"/>
      <c r="JT136" s="231"/>
      <c r="JU136" s="231"/>
      <c r="JV136" s="231"/>
      <c r="JW136" s="231"/>
      <c r="JX136" s="231"/>
      <c r="JY136" s="231"/>
      <c r="JZ136" s="231"/>
      <c r="KA136" s="231"/>
      <c r="KB136" s="231"/>
      <c r="KC136" s="231"/>
      <c r="KD136" s="231"/>
      <c r="KE136" s="231"/>
      <c r="KF136" s="231"/>
      <c r="KG136" s="231"/>
      <c r="KH136" s="231"/>
      <c r="KI136" s="231"/>
      <c r="KJ136" s="231"/>
      <c r="KK136" s="231"/>
      <c r="KL136" s="231"/>
      <c r="KM136" s="231"/>
      <c r="KN136" s="231"/>
      <c r="KO136" s="231"/>
      <c r="KP136" s="231"/>
      <c r="KQ136" s="231"/>
      <c r="KR136" s="231"/>
      <c r="KS136" s="231"/>
      <c r="KT136" s="231"/>
      <c r="KU136" s="231"/>
      <c r="KV136" s="231"/>
      <c r="KW136" s="231"/>
      <c r="KX136" s="231"/>
      <c r="KY136" s="231"/>
      <c r="KZ136" s="231"/>
      <c r="LA136" s="231"/>
      <c r="LB136" s="231"/>
      <c r="LC136" s="231"/>
      <c r="LD136" s="231"/>
      <c r="LE136" s="231"/>
      <c r="LF136" s="231"/>
      <c r="LG136" s="231"/>
      <c r="LH136" s="231"/>
      <c r="LI136" s="231"/>
      <c r="LJ136" s="231"/>
      <c r="LK136" s="231"/>
      <c r="LL136" s="231"/>
      <c r="LM136" s="231"/>
      <c r="LN136" s="231"/>
      <c r="LO136" s="231"/>
      <c r="LP136" s="231"/>
      <c r="LQ136" s="231"/>
      <c r="LR136" s="231"/>
      <c r="LS136" s="231"/>
      <c r="LT136" s="231"/>
      <c r="LU136" s="231"/>
      <c r="LV136" s="231"/>
      <c r="LW136" s="231"/>
      <c r="LX136" s="231"/>
      <c r="LY136" s="231"/>
      <c r="LZ136" s="231"/>
      <c r="MA136" s="231"/>
      <c r="MB136" s="231"/>
      <c r="MC136" s="231"/>
      <c r="MD136" s="231"/>
      <c r="ME136" s="231"/>
      <c r="MF136" s="231"/>
      <c r="MG136" s="231"/>
      <c r="MH136" s="231"/>
      <c r="MI136" s="231"/>
      <c r="MJ136" s="231"/>
      <c r="MK136" s="231"/>
      <c r="ML136" s="231"/>
      <c r="MM136" s="231"/>
      <c r="MN136" s="231"/>
      <c r="MO136" s="231"/>
      <c r="MP136" s="231"/>
      <c r="MQ136" s="231"/>
      <c r="MR136" s="231"/>
      <c r="MS136" s="231"/>
      <c r="MT136" s="231"/>
      <c r="MU136" s="231"/>
      <c r="MV136" s="231"/>
      <c r="MW136" s="231"/>
      <c r="MX136" s="231"/>
      <c r="MY136" s="231"/>
      <c r="MZ136" s="231"/>
      <c r="NA136" s="231"/>
      <c r="NB136" s="231"/>
      <c r="NC136" s="231"/>
      <c r="ND136" s="231"/>
      <c r="NE136" s="231"/>
      <c r="NF136" s="231"/>
      <c r="NG136" s="231"/>
      <c r="NH136" s="231"/>
      <c r="NI136" s="231"/>
      <c r="NJ136" s="231"/>
      <c r="NK136" s="231"/>
      <c r="NL136" s="231"/>
      <c r="NM136" s="231"/>
      <c r="NN136" s="231"/>
      <c r="NO136" s="231"/>
      <c r="NP136" s="231"/>
      <c r="NQ136" s="231"/>
      <c r="NR136" s="231"/>
      <c r="NS136" s="231"/>
      <c r="NT136" s="231"/>
      <c r="NU136" s="231"/>
      <c r="NV136" s="231"/>
      <c r="NW136" s="231"/>
      <c r="NX136" s="231"/>
      <c r="NY136" s="231"/>
      <c r="NZ136" s="231"/>
      <c r="OA136" s="231"/>
      <c r="OB136" s="231"/>
      <c r="OC136" s="231"/>
      <c r="OD136" s="231"/>
      <c r="OE136" s="231"/>
      <c r="OF136" s="231"/>
      <c r="OG136" s="231"/>
      <c r="OH136" s="231"/>
      <c r="OI136" s="231"/>
      <c r="OJ136" s="231"/>
      <c r="OK136" s="231"/>
      <c r="OL136" s="231"/>
      <c r="OM136" s="231"/>
      <c r="ON136" s="231"/>
      <c r="OO136" s="231"/>
      <c r="OP136" s="231"/>
      <c r="OQ136" s="231"/>
      <c r="OR136" s="231"/>
      <c r="OS136" s="231"/>
      <c r="OT136" s="231"/>
      <c r="OU136" s="231"/>
      <c r="OV136" s="231"/>
      <c r="OW136" s="231"/>
      <c r="OX136" s="231"/>
      <c r="OY136" s="231"/>
      <c r="OZ136" s="231"/>
      <c r="PA136" s="231"/>
      <c r="PB136" s="231"/>
      <c r="PC136" s="231"/>
      <c r="PD136" s="231"/>
      <c r="PE136" s="231"/>
      <c r="PF136" s="231"/>
      <c r="PG136" s="231"/>
      <c r="PH136" s="231"/>
      <c r="PI136" s="231"/>
      <c r="PJ136" s="231"/>
      <c r="PK136" s="231"/>
      <c r="PL136" s="231"/>
      <c r="PM136" s="231"/>
      <c r="PN136" s="231"/>
      <c r="PO136" s="231"/>
      <c r="PP136" s="231"/>
      <c r="PQ136" s="231"/>
      <c r="PR136" s="231"/>
      <c r="PS136" s="231"/>
      <c r="PT136" s="231"/>
      <c r="PU136" s="231"/>
      <c r="PV136" s="231"/>
      <c r="PW136" s="231"/>
      <c r="PX136" s="231"/>
      <c r="PY136" s="231"/>
      <c r="PZ136" s="231"/>
      <c r="QA136" s="231"/>
      <c r="QB136" s="231"/>
      <c r="QC136" s="231"/>
      <c r="QD136" s="231"/>
      <c r="QE136" s="231"/>
      <c r="QF136" s="231"/>
      <c r="QG136" s="231"/>
      <c r="QH136" s="231"/>
      <c r="QI136" s="231"/>
      <c r="QJ136" s="231"/>
      <c r="QK136" s="231"/>
      <c r="QL136" s="231"/>
      <c r="QM136" s="231"/>
      <c r="QN136" s="231"/>
      <c r="QO136" s="231"/>
      <c r="QP136" s="231"/>
      <c r="QQ136" s="231"/>
      <c r="QR136" s="231"/>
      <c r="QS136" s="231"/>
      <c r="QT136" s="231"/>
      <c r="QU136" s="231"/>
      <c r="QV136" s="231"/>
      <c r="QW136" s="231"/>
      <c r="QX136" s="231"/>
      <c r="QY136" s="231"/>
      <c r="QZ136" s="231"/>
      <c r="RA136" s="231"/>
      <c r="RB136" s="231"/>
      <c r="RC136" s="231"/>
      <c r="RD136" s="231"/>
      <c r="RE136" s="231"/>
      <c r="RF136" s="231"/>
      <c r="RG136" s="231"/>
      <c r="RH136" s="231"/>
      <c r="RI136" s="231"/>
      <c r="RJ136" s="231"/>
      <c r="RK136" s="231"/>
      <c r="RL136" s="231"/>
      <c r="RM136" s="231"/>
      <c r="RN136" s="231"/>
      <c r="RO136" s="231"/>
      <c r="RP136" s="231"/>
      <c r="RQ136" s="231"/>
      <c r="RR136" s="231"/>
      <c r="RS136" s="231"/>
      <c r="RT136" s="231"/>
      <c r="RU136" s="231"/>
      <c r="RV136" s="231"/>
      <c r="RW136" s="231"/>
      <c r="RX136" s="231"/>
      <c r="RY136" s="231"/>
      <c r="RZ136" s="231"/>
      <c r="SA136" s="231"/>
      <c r="SB136" s="231"/>
      <c r="SC136" s="231"/>
      <c r="SD136" s="231"/>
      <c r="SE136" s="231"/>
      <c r="SF136" s="231"/>
      <c r="SG136" s="231"/>
      <c r="SH136" s="231"/>
      <c r="SI136" s="231"/>
      <c r="SJ136" s="231"/>
      <c r="SK136" s="231"/>
      <c r="SL136" s="231"/>
      <c r="SM136" s="231"/>
      <c r="SN136" s="231"/>
      <c r="SO136" s="231"/>
      <c r="SP136" s="231"/>
      <c r="SQ136" s="231"/>
      <c r="SR136" s="231"/>
      <c r="SS136" s="231"/>
      <c r="ST136" s="231"/>
      <c r="SU136" s="231"/>
      <c r="SV136" s="231"/>
      <c r="SW136" s="231"/>
      <c r="SX136" s="231"/>
      <c r="SY136" s="231"/>
      <c r="SZ136" s="231"/>
      <c r="TA136" s="231"/>
      <c r="TB136" s="231"/>
      <c r="TC136" s="231"/>
      <c r="TD136" s="231"/>
      <c r="TE136" s="231"/>
      <c r="TF136" s="231"/>
      <c r="TG136" s="231"/>
      <c r="TH136" s="231"/>
      <c r="TI136" s="231"/>
      <c r="TJ136" s="231"/>
      <c r="TK136" s="231"/>
      <c r="TL136" s="231"/>
      <c r="TM136" s="231"/>
      <c r="TN136" s="231"/>
      <c r="TO136" s="231"/>
      <c r="TP136" s="231"/>
      <c r="TQ136" s="231"/>
      <c r="TR136" s="231"/>
      <c r="TS136" s="231"/>
      <c r="TT136" s="231"/>
      <c r="TU136" s="231"/>
      <c r="TV136" s="231"/>
      <c r="TW136" s="231"/>
      <c r="TX136" s="231"/>
      <c r="TY136" s="231"/>
      <c r="TZ136" s="231"/>
      <c r="UA136" s="231"/>
      <c r="UB136" s="231"/>
      <c r="UC136" s="231"/>
      <c r="UD136" s="231"/>
      <c r="UE136" s="231"/>
      <c r="UF136" s="231"/>
      <c r="UG136" s="231"/>
      <c r="UH136" s="231"/>
      <c r="UI136" s="231"/>
      <c r="UJ136" s="231"/>
      <c r="UK136" s="231"/>
      <c r="UL136" s="231"/>
      <c r="UM136" s="231"/>
      <c r="UN136" s="231"/>
      <c r="UO136" s="231"/>
      <c r="UP136" s="231"/>
      <c r="UQ136" s="231"/>
      <c r="UR136" s="231"/>
      <c r="US136" s="231"/>
      <c r="UT136" s="231"/>
      <c r="UU136" s="231"/>
      <c r="UV136" s="231"/>
      <c r="UW136" s="231"/>
      <c r="UX136" s="231"/>
      <c r="UY136" s="231"/>
      <c r="UZ136" s="231"/>
      <c r="VA136" s="231"/>
      <c r="VB136" s="231"/>
      <c r="VC136" s="231"/>
      <c r="VD136" s="231"/>
      <c r="VE136" s="231"/>
      <c r="VF136" s="231"/>
      <c r="VG136" s="231"/>
      <c r="VH136" s="231"/>
      <c r="VI136" s="231"/>
      <c r="VJ136" s="231"/>
      <c r="VK136" s="231"/>
      <c r="VL136" s="231"/>
      <c r="VM136" s="231"/>
      <c r="VN136" s="231"/>
      <c r="VO136" s="231"/>
      <c r="VP136" s="231"/>
      <c r="VQ136" s="231"/>
      <c r="VR136" s="231"/>
      <c r="VS136" s="231"/>
      <c r="VT136" s="231"/>
      <c r="VU136" s="231"/>
      <c r="VV136" s="231"/>
      <c r="VW136" s="231"/>
      <c r="VX136" s="231"/>
      <c r="VY136" s="231"/>
      <c r="VZ136" s="231"/>
      <c r="WA136" s="231"/>
      <c r="WB136" s="231"/>
      <c r="WC136" s="231"/>
      <c r="WD136" s="231"/>
      <c r="WE136" s="231"/>
      <c r="WF136" s="231"/>
      <c r="WG136" s="231"/>
      <c r="WH136" s="231"/>
      <c r="WI136" s="231"/>
      <c r="WJ136" s="231"/>
      <c r="WK136" s="231"/>
      <c r="WL136" s="231"/>
      <c r="WM136" s="231"/>
      <c r="WN136" s="231"/>
      <c r="WO136" s="231"/>
      <c r="WP136" s="231"/>
      <c r="WQ136" s="231"/>
      <c r="WR136" s="231"/>
      <c r="WS136" s="231"/>
      <c r="WT136" s="231"/>
      <c r="WU136" s="231"/>
      <c r="WV136" s="231"/>
      <c r="WW136" s="231"/>
      <c r="WX136" s="231"/>
      <c r="WY136" s="231"/>
      <c r="WZ136" s="231"/>
      <c r="XA136" s="231"/>
      <c r="XB136" s="231"/>
      <c r="XC136" s="231"/>
      <c r="XD136" s="231"/>
      <c r="XE136" s="231"/>
      <c r="XF136" s="231"/>
      <c r="XG136" s="231"/>
      <c r="XH136" s="231"/>
      <c r="XI136" s="231"/>
      <c r="XJ136" s="231"/>
      <c r="XK136" s="231"/>
      <c r="XL136" s="231"/>
      <c r="XM136" s="231"/>
      <c r="XN136" s="231"/>
      <c r="XO136" s="231"/>
      <c r="XP136" s="231"/>
      <c r="XQ136" s="231"/>
      <c r="XR136" s="231"/>
      <c r="XS136" s="231"/>
      <c r="XT136" s="231"/>
      <c r="XU136" s="231"/>
      <c r="XV136" s="231"/>
      <c r="XW136" s="231"/>
      <c r="XX136" s="231"/>
      <c r="XY136" s="231"/>
      <c r="XZ136" s="231"/>
      <c r="YA136" s="231"/>
      <c r="YB136" s="231"/>
      <c r="YC136" s="231"/>
      <c r="YD136" s="231"/>
      <c r="YE136" s="231"/>
      <c r="YF136" s="231"/>
      <c r="YG136" s="231"/>
      <c r="YH136" s="231"/>
      <c r="YI136" s="231"/>
      <c r="YJ136" s="231"/>
      <c r="YK136" s="231"/>
      <c r="YL136" s="231"/>
      <c r="YM136" s="231"/>
      <c r="YN136" s="231"/>
      <c r="YO136" s="231"/>
      <c r="YP136" s="231"/>
      <c r="YQ136" s="231"/>
      <c r="YR136" s="231"/>
      <c r="YS136" s="231"/>
      <c r="YT136" s="231"/>
      <c r="YU136" s="231"/>
      <c r="YV136" s="231"/>
      <c r="YW136" s="231"/>
      <c r="YX136" s="231"/>
      <c r="YY136" s="231"/>
      <c r="YZ136" s="231"/>
      <c r="ZA136" s="231"/>
      <c r="ZB136" s="231"/>
      <c r="ZC136" s="231"/>
      <c r="ZD136" s="231"/>
      <c r="ZE136" s="231"/>
      <c r="ZF136" s="231"/>
      <c r="ZG136" s="231"/>
      <c r="ZH136" s="231"/>
      <c r="ZI136" s="231"/>
      <c r="ZJ136" s="231"/>
      <c r="ZK136" s="231"/>
      <c r="ZL136" s="231"/>
      <c r="ZM136" s="231"/>
      <c r="ZN136" s="231"/>
      <c r="ZO136" s="231"/>
      <c r="ZP136" s="231"/>
      <c r="ZQ136" s="231"/>
      <c r="ZR136" s="231"/>
      <c r="ZS136" s="231"/>
      <c r="ZT136" s="231"/>
      <c r="ZU136" s="231"/>
      <c r="ZV136" s="231"/>
      <c r="ZW136" s="231"/>
      <c r="ZX136" s="231"/>
      <c r="ZY136" s="231"/>
      <c r="ZZ136" s="231"/>
      <c r="AAA136" s="231"/>
      <c r="AAB136" s="231"/>
      <c r="AAC136" s="231"/>
      <c r="AAD136" s="231"/>
      <c r="AAE136" s="231"/>
      <c r="AAF136" s="231"/>
      <c r="AAG136" s="231"/>
      <c r="AAH136" s="231"/>
      <c r="AAI136" s="231"/>
      <c r="AAJ136" s="231"/>
      <c r="AAK136" s="231"/>
      <c r="AAL136" s="231"/>
      <c r="AAM136" s="231"/>
      <c r="AAN136" s="231"/>
      <c r="AAO136" s="231"/>
      <c r="AAP136" s="231"/>
      <c r="AAQ136" s="231"/>
      <c r="AAR136" s="231"/>
      <c r="AAS136" s="231"/>
      <c r="AAT136" s="231"/>
      <c r="AAU136" s="231"/>
      <c r="AAV136" s="231"/>
      <c r="AAW136" s="231"/>
      <c r="AAX136" s="231"/>
      <c r="AAY136" s="231"/>
      <c r="AAZ136" s="231"/>
      <c r="ABA136" s="231"/>
      <c r="ABB136" s="231"/>
      <c r="ABC136" s="231"/>
      <c r="ABD136" s="231"/>
      <c r="ABE136" s="231"/>
      <c r="ABF136" s="231"/>
      <c r="ABG136" s="231"/>
      <c r="ABH136" s="231"/>
      <c r="ABI136" s="231"/>
      <c r="ABJ136" s="231"/>
      <c r="ABK136" s="231"/>
      <c r="ABL136" s="231"/>
      <c r="ABM136" s="231"/>
      <c r="ABN136" s="231"/>
      <c r="ABO136" s="231"/>
      <c r="ABP136" s="231"/>
      <c r="ABQ136" s="231"/>
      <c r="ABR136" s="231"/>
      <c r="ABS136" s="231"/>
      <c r="ABT136" s="231"/>
      <c r="ABU136" s="231"/>
      <c r="ABV136" s="231"/>
      <c r="ABW136" s="231"/>
      <c r="ABX136" s="231"/>
      <c r="ABY136" s="231"/>
      <c r="ABZ136" s="231"/>
      <c r="ACA136" s="231"/>
      <c r="ACB136" s="231"/>
      <c r="ACC136" s="231"/>
      <c r="ACD136" s="231"/>
      <c r="ACE136" s="231"/>
      <c r="ACF136" s="231"/>
      <c r="ACG136" s="231"/>
      <c r="ACH136" s="231"/>
      <c r="ACI136" s="231"/>
      <c r="ACJ136" s="231"/>
      <c r="ACK136" s="231"/>
      <c r="ACL136" s="231"/>
      <c r="ACM136" s="231"/>
      <c r="ACN136" s="231"/>
      <c r="ACO136" s="231"/>
      <c r="ACP136" s="231"/>
      <c r="ACQ136" s="231"/>
      <c r="ACR136" s="231"/>
      <c r="ACS136" s="231"/>
      <c r="ACT136" s="231"/>
      <c r="ACU136" s="231"/>
      <c r="ACV136" s="231"/>
      <c r="ACW136" s="231"/>
      <c r="ACX136" s="231"/>
      <c r="ACY136" s="231"/>
      <c r="ACZ136" s="231"/>
      <c r="ADA136" s="231"/>
      <c r="ADB136" s="231"/>
      <c r="ADC136" s="231"/>
      <c r="ADD136" s="231"/>
      <c r="ADE136" s="231"/>
      <c r="ADF136" s="231"/>
      <c r="ADG136" s="231"/>
      <c r="ADH136" s="231"/>
      <c r="ADI136" s="231"/>
      <c r="ADJ136" s="231"/>
      <c r="ADK136" s="231"/>
      <c r="ADL136" s="231"/>
      <c r="ADM136" s="231"/>
      <c r="ADN136" s="231"/>
      <c r="ADO136" s="231"/>
      <c r="ADP136" s="231"/>
      <c r="ADQ136" s="231"/>
      <c r="ADR136" s="231"/>
      <c r="ADS136" s="231"/>
      <c r="ADT136" s="231"/>
      <c r="ADU136" s="231"/>
      <c r="ADV136" s="231"/>
      <c r="ADW136" s="231"/>
      <c r="ADX136" s="231"/>
      <c r="ADY136" s="231"/>
      <c r="ADZ136" s="231"/>
      <c r="AEA136" s="231"/>
      <c r="AEB136" s="231"/>
      <c r="AEC136" s="231"/>
      <c r="AED136" s="231"/>
      <c r="AEE136" s="231"/>
      <c r="AEF136" s="231"/>
      <c r="AEG136" s="231"/>
      <c r="AEH136" s="231"/>
      <c r="AEI136" s="231"/>
      <c r="AEJ136" s="231"/>
      <c r="AEK136" s="231"/>
      <c r="AEL136" s="231"/>
      <c r="AEM136" s="231"/>
      <c r="AEN136" s="231"/>
      <c r="AEO136" s="231"/>
      <c r="AEP136" s="231"/>
      <c r="AEQ136" s="231"/>
      <c r="AER136" s="231"/>
      <c r="AES136" s="231"/>
      <c r="AET136" s="231"/>
      <c r="AEU136" s="231"/>
      <c r="AEV136" s="231"/>
      <c r="AEW136" s="231"/>
      <c r="AEX136" s="231"/>
      <c r="AEY136" s="231"/>
      <c r="AEZ136" s="231"/>
      <c r="AFA136" s="231"/>
      <c r="AFB136" s="231"/>
      <c r="AFC136" s="231"/>
      <c r="AFD136" s="231"/>
      <c r="AFE136" s="231"/>
      <c r="AFF136" s="231"/>
      <c r="AFG136" s="231"/>
      <c r="AFH136" s="231"/>
      <c r="AFI136" s="231"/>
      <c r="AFJ136" s="231"/>
      <c r="AFK136" s="231"/>
      <c r="AFL136" s="231"/>
      <c r="AFM136" s="231"/>
      <c r="AFN136" s="231"/>
      <c r="AFO136" s="231"/>
      <c r="AFP136" s="231"/>
      <c r="AFQ136" s="231"/>
      <c r="AFR136" s="231"/>
      <c r="AFS136" s="231"/>
      <c r="AFT136" s="231"/>
      <c r="AFU136" s="231"/>
      <c r="AFV136" s="231"/>
      <c r="AFW136" s="231"/>
      <c r="AFX136" s="231"/>
      <c r="AFY136" s="231"/>
      <c r="AFZ136" s="231"/>
      <c r="AGA136" s="231"/>
      <c r="AGB136" s="231"/>
      <c r="AGC136" s="231"/>
      <c r="AGD136" s="231"/>
      <c r="AGE136" s="231"/>
      <c r="AGF136" s="231"/>
      <c r="AGG136" s="231"/>
      <c r="AGH136" s="231"/>
      <c r="AGI136" s="231"/>
      <c r="AGJ136" s="231"/>
      <c r="AGK136" s="231"/>
      <c r="AGL136" s="231"/>
      <c r="AGM136" s="231"/>
      <c r="AGN136" s="231"/>
      <c r="AGO136" s="231"/>
      <c r="AGP136" s="231"/>
      <c r="AGQ136" s="231"/>
      <c r="AGR136" s="231"/>
      <c r="AGS136" s="231"/>
      <c r="AGT136" s="231"/>
      <c r="AGU136" s="231"/>
      <c r="AGV136" s="231"/>
      <c r="AGW136" s="231"/>
      <c r="AGX136" s="231"/>
      <c r="AGY136" s="231"/>
      <c r="AGZ136" s="231"/>
      <c r="AHA136" s="231"/>
      <c r="AHB136" s="231"/>
      <c r="AHC136" s="231"/>
      <c r="AHD136" s="231"/>
      <c r="AHE136" s="231"/>
      <c r="AHF136" s="231"/>
      <c r="AHG136" s="231"/>
      <c r="AHH136" s="231"/>
      <c r="AHI136" s="231"/>
      <c r="AHJ136" s="231"/>
      <c r="AHK136" s="231"/>
      <c r="AHL136" s="231"/>
      <c r="AHM136" s="231"/>
      <c r="AHN136" s="231"/>
      <c r="AHO136" s="231"/>
      <c r="AHP136" s="231"/>
      <c r="AHQ136" s="231"/>
      <c r="AHR136" s="231"/>
      <c r="AHS136" s="231"/>
      <c r="AHT136" s="231"/>
      <c r="AHU136" s="231"/>
      <c r="AHV136" s="231"/>
      <c r="AHW136" s="231"/>
      <c r="AHX136" s="231"/>
      <c r="AHY136" s="231"/>
      <c r="AHZ136" s="231"/>
      <c r="AIA136" s="231"/>
      <c r="AIB136" s="231"/>
      <c r="AIC136" s="231"/>
      <c r="AID136" s="231"/>
      <c r="AIE136" s="231"/>
      <c r="AIF136" s="231"/>
      <c r="AIG136" s="231"/>
      <c r="AIH136" s="231"/>
      <c r="AII136" s="231"/>
      <c r="AIJ136" s="231"/>
      <c r="AIK136" s="231"/>
      <c r="AIL136" s="231"/>
      <c r="AIM136" s="231"/>
      <c r="AIN136" s="231"/>
      <c r="AIO136" s="231"/>
      <c r="AIP136" s="231"/>
      <c r="AIQ136" s="231"/>
      <c r="AIR136" s="231"/>
      <c r="AIS136" s="231"/>
      <c r="AIT136" s="231"/>
      <c r="AIU136" s="231"/>
      <c r="AIV136" s="231"/>
      <c r="AIW136" s="231"/>
      <c r="AIX136" s="231"/>
      <c r="AIY136" s="231"/>
      <c r="AIZ136" s="231"/>
      <c r="AJA136" s="231"/>
      <c r="AJB136" s="231"/>
      <c r="AJC136" s="231"/>
      <c r="AJD136" s="231"/>
      <c r="AJE136" s="231"/>
      <c r="AJF136" s="231"/>
      <c r="AJG136" s="231"/>
      <c r="AJH136" s="231"/>
      <c r="AJI136" s="231"/>
      <c r="AJJ136" s="231"/>
      <c r="AJK136" s="231"/>
      <c r="AJL136" s="231"/>
      <c r="AJM136" s="231"/>
      <c r="AJN136" s="231"/>
      <c r="AJO136" s="231"/>
      <c r="AJP136" s="231"/>
      <c r="AJQ136" s="231"/>
      <c r="AJR136" s="231"/>
      <c r="AJS136" s="231"/>
      <c r="AJT136" s="231"/>
      <c r="AJU136" s="231"/>
      <c r="AJV136" s="231"/>
      <c r="AJW136" s="231"/>
      <c r="AJX136" s="231"/>
      <c r="AJY136" s="231"/>
      <c r="AJZ136" s="231"/>
      <c r="AKA136" s="231"/>
      <c r="AKB136" s="231"/>
      <c r="AKC136" s="231"/>
      <c r="AKD136" s="231"/>
      <c r="AKE136" s="231"/>
      <c r="AKF136" s="231"/>
      <c r="AKG136" s="231"/>
      <c r="AKH136" s="231"/>
      <c r="AKI136" s="231"/>
      <c r="AKJ136" s="231"/>
      <c r="AKK136" s="231"/>
      <c r="AKL136" s="231"/>
      <c r="AKM136" s="231"/>
      <c r="AKN136" s="231"/>
      <c r="AKO136" s="231"/>
      <c r="AKP136" s="231"/>
      <c r="AKQ136" s="231"/>
      <c r="AKR136" s="231"/>
      <c r="AKS136" s="231"/>
      <c r="AKT136" s="231"/>
      <c r="AKU136" s="231"/>
      <c r="AKV136" s="231"/>
      <c r="AKW136" s="231"/>
      <c r="AKX136" s="231"/>
      <c r="AKY136" s="231"/>
      <c r="AKZ136" s="231"/>
      <c r="ALA136" s="231"/>
      <c r="ALB136" s="231"/>
      <c r="ALC136" s="231"/>
      <c r="ALD136" s="231"/>
      <c r="ALE136" s="231"/>
      <c r="ALF136" s="231"/>
      <c r="ALG136" s="231"/>
      <c r="ALH136" s="231"/>
      <c r="ALI136" s="231"/>
      <c r="ALJ136" s="231"/>
      <c r="ALK136" s="231"/>
      <c r="ALL136" s="231"/>
      <c r="ALM136" s="231"/>
      <c r="ALN136" s="231"/>
      <c r="ALO136" s="231"/>
      <c r="ALP136" s="231"/>
      <c r="ALQ136" s="231"/>
      <c r="ALR136" s="231"/>
      <c r="ALS136" s="231"/>
      <c r="ALT136" s="231"/>
      <c r="ALU136" s="231"/>
      <c r="ALV136" s="231"/>
      <c r="ALW136" s="231"/>
      <c r="ALX136" s="231"/>
      <c r="ALY136" s="231"/>
      <c r="ALZ136" s="231"/>
      <c r="AMA136" s="231"/>
      <c r="AMB136" s="231"/>
      <c r="AMC136" s="231"/>
      <c r="AMD136" s="231"/>
      <c r="AME136" s="231"/>
      <c r="AMF136" s="231"/>
      <c r="AMG136" s="231"/>
      <c r="AMH136" s="231"/>
    </row>
    <row r="137" spans="1:1022" s="230" customFormat="1" x14ac:dyDescent="0.25">
      <c r="A137" s="256"/>
      <c r="B137" s="257"/>
      <c r="C137" s="257"/>
      <c r="D137" s="231"/>
      <c r="E137" s="258"/>
      <c r="F137" s="259"/>
      <c r="G137" s="231"/>
      <c r="H137" s="231"/>
      <c r="I137" s="231"/>
      <c r="J137" s="259"/>
      <c r="K137" s="259"/>
      <c r="L137" s="231"/>
      <c r="M137" s="231"/>
      <c r="N137" s="259"/>
      <c r="O137" s="231"/>
      <c r="P137" s="231"/>
      <c r="Q137" s="231"/>
      <c r="R137" s="231"/>
      <c r="S137" s="260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  <c r="AI137" s="231"/>
      <c r="AJ137" s="231"/>
      <c r="AK137" s="319"/>
      <c r="AL137" s="231"/>
      <c r="AM137" s="231"/>
      <c r="AN137" s="231"/>
      <c r="AO137" s="231"/>
      <c r="AP137" s="231"/>
      <c r="AQ137" s="231"/>
      <c r="AR137" s="231"/>
      <c r="AS137" s="231"/>
      <c r="AT137" s="231"/>
      <c r="AU137" s="231"/>
      <c r="AV137" s="319"/>
      <c r="AW137" s="231"/>
      <c r="AX137" s="231"/>
      <c r="AY137" s="231"/>
      <c r="AZ137" s="231"/>
      <c r="BA137" s="231"/>
      <c r="BB137" s="231"/>
      <c r="BC137" s="231"/>
      <c r="BD137" s="231"/>
      <c r="BE137" s="231"/>
      <c r="BF137" s="231"/>
      <c r="BG137" s="231"/>
      <c r="BH137" s="231"/>
      <c r="BI137" s="231"/>
      <c r="BJ137" s="231"/>
      <c r="BK137" s="231"/>
      <c r="BL137" s="231"/>
      <c r="BM137" s="231"/>
      <c r="BN137" s="231"/>
      <c r="BO137" s="231"/>
      <c r="BP137" s="231"/>
      <c r="BQ137" s="231"/>
      <c r="BR137" s="231"/>
      <c r="BS137" s="231"/>
      <c r="BT137" s="231"/>
      <c r="BU137" s="231"/>
      <c r="BV137" s="231"/>
      <c r="BW137" s="231"/>
      <c r="BX137" s="231"/>
      <c r="BY137" s="231"/>
      <c r="BZ137" s="231"/>
      <c r="CA137" s="231"/>
      <c r="CB137" s="231"/>
      <c r="CC137" s="231"/>
      <c r="CD137" s="231"/>
      <c r="CE137" s="231"/>
      <c r="CF137" s="231"/>
      <c r="CG137" s="231"/>
      <c r="CH137" s="231"/>
      <c r="CI137" s="231"/>
      <c r="CJ137" s="231"/>
      <c r="CK137" s="231"/>
      <c r="CL137" s="231"/>
      <c r="CM137" s="231"/>
      <c r="CN137" s="231"/>
      <c r="CO137" s="231"/>
      <c r="CP137" s="231"/>
      <c r="CQ137" s="231"/>
      <c r="CR137" s="231"/>
      <c r="CS137" s="231"/>
      <c r="CT137" s="231"/>
      <c r="CU137" s="231"/>
      <c r="CV137" s="231"/>
      <c r="CW137" s="231"/>
      <c r="CX137" s="231"/>
      <c r="CY137" s="231"/>
      <c r="CZ137" s="231"/>
      <c r="DA137" s="231"/>
      <c r="DB137" s="231"/>
      <c r="DC137" s="231"/>
      <c r="DD137" s="231"/>
      <c r="DE137" s="231"/>
      <c r="DF137" s="231"/>
      <c r="DG137" s="231"/>
      <c r="DH137" s="231"/>
      <c r="DI137" s="231"/>
      <c r="DJ137" s="231"/>
      <c r="DK137" s="231"/>
      <c r="DL137" s="231"/>
      <c r="DM137" s="231"/>
      <c r="DN137" s="231"/>
      <c r="DO137" s="231"/>
      <c r="DP137" s="231"/>
      <c r="DQ137" s="231"/>
      <c r="DR137" s="231"/>
      <c r="DS137" s="231"/>
      <c r="DT137" s="231"/>
      <c r="DU137" s="231"/>
      <c r="DV137" s="231"/>
      <c r="DW137" s="231"/>
      <c r="DX137" s="231"/>
      <c r="DY137" s="231"/>
      <c r="DZ137" s="231"/>
      <c r="EA137" s="231"/>
      <c r="EB137" s="231"/>
      <c r="EC137" s="231"/>
      <c r="ED137" s="231"/>
      <c r="EE137" s="231"/>
      <c r="EF137" s="231"/>
      <c r="EG137" s="231"/>
      <c r="EH137" s="231"/>
      <c r="EI137" s="231"/>
      <c r="EJ137" s="231"/>
      <c r="EK137" s="231"/>
      <c r="EL137" s="231"/>
      <c r="EM137" s="231"/>
      <c r="EN137" s="231"/>
      <c r="EO137" s="231"/>
      <c r="EP137" s="231"/>
      <c r="EQ137" s="231"/>
      <c r="ER137" s="231"/>
      <c r="ES137" s="231"/>
      <c r="ET137" s="231"/>
      <c r="EU137" s="231"/>
      <c r="EV137" s="231"/>
      <c r="EW137" s="231"/>
      <c r="EX137" s="231"/>
      <c r="EY137" s="231"/>
      <c r="EZ137" s="231"/>
      <c r="FA137" s="231"/>
      <c r="FB137" s="231"/>
      <c r="FC137" s="231"/>
      <c r="FD137" s="231"/>
      <c r="FE137" s="231"/>
      <c r="FF137" s="231"/>
      <c r="FG137" s="231"/>
      <c r="FH137" s="231"/>
      <c r="FI137" s="231"/>
      <c r="FJ137" s="231"/>
      <c r="FK137" s="231"/>
      <c r="FL137" s="231"/>
      <c r="FM137" s="231"/>
      <c r="FN137" s="231"/>
      <c r="FO137" s="231"/>
      <c r="FP137" s="231"/>
      <c r="FQ137" s="231"/>
      <c r="FR137" s="231"/>
      <c r="FS137" s="231"/>
      <c r="FT137" s="231"/>
      <c r="FU137" s="231"/>
      <c r="FV137" s="231"/>
      <c r="FW137" s="231"/>
      <c r="FX137" s="231"/>
      <c r="FY137" s="231"/>
      <c r="FZ137" s="231"/>
      <c r="GA137" s="231"/>
      <c r="GB137" s="231"/>
      <c r="GC137" s="231"/>
      <c r="GD137" s="231"/>
      <c r="GE137" s="231"/>
      <c r="GF137" s="231"/>
      <c r="GG137" s="231"/>
      <c r="GH137" s="231"/>
      <c r="GI137" s="231"/>
      <c r="GJ137" s="231"/>
      <c r="GK137" s="231"/>
      <c r="GL137" s="231"/>
      <c r="GM137" s="231"/>
      <c r="GN137" s="231"/>
      <c r="GO137" s="231"/>
      <c r="GP137" s="231"/>
      <c r="GQ137" s="231"/>
      <c r="GR137" s="231"/>
      <c r="GS137" s="231"/>
      <c r="GT137" s="231"/>
      <c r="GU137" s="231"/>
      <c r="GV137" s="231"/>
      <c r="GW137" s="231"/>
      <c r="GX137" s="231"/>
      <c r="GY137" s="231"/>
      <c r="GZ137" s="231"/>
      <c r="HA137" s="231"/>
      <c r="HB137" s="231"/>
      <c r="HC137" s="231"/>
      <c r="HD137" s="231"/>
      <c r="HE137" s="231"/>
      <c r="HF137" s="231"/>
      <c r="HG137" s="231"/>
      <c r="HH137" s="231"/>
      <c r="HI137" s="231"/>
      <c r="HJ137" s="231"/>
      <c r="HK137" s="231"/>
      <c r="HL137" s="231"/>
      <c r="HM137" s="231"/>
      <c r="HN137" s="231"/>
      <c r="HO137" s="231"/>
      <c r="HP137" s="231"/>
      <c r="HQ137" s="231"/>
      <c r="HR137" s="231"/>
      <c r="HS137" s="231"/>
      <c r="HT137" s="231"/>
      <c r="HU137" s="231"/>
      <c r="HV137" s="231"/>
      <c r="HW137" s="231"/>
      <c r="HX137" s="231"/>
      <c r="HY137" s="231"/>
      <c r="HZ137" s="231"/>
      <c r="IA137" s="231"/>
      <c r="IB137" s="231"/>
      <c r="IC137" s="231"/>
      <c r="ID137" s="231"/>
      <c r="IE137" s="231"/>
      <c r="IF137" s="231"/>
      <c r="IG137" s="231"/>
      <c r="IH137" s="231"/>
      <c r="II137" s="231"/>
      <c r="IJ137" s="231"/>
      <c r="IK137" s="231"/>
      <c r="IL137" s="231"/>
      <c r="IM137" s="231"/>
      <c r="IN137" s="231"/>
      <c r="IO137" s="231"/>
      <c r="IP137" s="231"/>
      <c r="IQ137" s="231"/>
      <c r="IR137" s="231"/>
      <c r="IS137" s="231"/>
      <c r="IT137" s="231"/>
      <c r="IU137" s="231"/>
      <c r="IV137" s="231"/>
      <c r="IW137" s="231"/>
      <c r="IX137" s="231"/>
      <c r="IY137" s="231"/>
      <c r="IZ137" s="231"/>
      <c r="JA137" s="231"/>
      <c r="JB137" s="231"/>
      <c r="JC137" s="231"/>
      <c r="JD137" s="231"/>
      <c r="JE137" s="231"/>
      <c r="JF137" s="231"/>
      <c r="JG137" s="231"/>
      <c r="JH137" s="231"/>
      <c r="JI137" s="231"/>
      <c r="JJ137" s="231"/>
      <c r="JK137" s="231"/>
      <c r="JL137" s="231"/>
      <c r="JM137" s="231"/>
      <c r="JN137" s="231"/>
      <c r="JO137" s="231"/>
      <c r="JP137" s="231"/>
      <c r="JQ137" s="231"/>
      <c r="JR137" s="231"/>
      <c r="JS137" s="231"/>
      <c r="JT137" s="231"/>
      <c r="JU137" s="231"/>
      <c r="JV137" s="231"/>
      <c r="JW137" s="231"/>
      <c r="JX137" s="231"/>
      <c r="JY137" s="231"/>
      <c r="JZ137" s="231"/>
      <c r="KA137" s="231"/>
      <c r="KB137" s="231"/>
      <c r="KC137" s="231"/>
      <c r="KD137" s="231"/>
      <c r="KE137" s="231"/>
      <c r="KF137" s="231"/>
      <c r="KG137" s="231"/>
      <c r="KH137" s="231"/>
      <c r="KI137" s="231"/>
      <c r="KJ137" s="231"/>
      <c r="KK137" s="231"/>
      <c r="KL137" s="231"/>
      <c r="KM137" s="231"/>
      <c r="KN137" s="231"/>
      <c r="KO137" s="231"/>
      <c r="KP137" s="231"/>
      <c r="KQ137" s="231"/>
      <c r="KR137" s="231"/>
      <c r="KS137" s="231"/>
      <c r="KT137" s="231"/>
      <c r="KU137" s="231"/>
      <c r="KV137" s="231"/>
      <c r="KW137" s="231"/>
      <c r="KX137" s="231"/>
      <c r="KY137" s="231"/>
      <c r="KZ137" s="231"/>
      <c r="LA137" s="231"/>
      <c r="LB137" s="231"/>
      <c r="LC137" s="231"/>
      <c r="LD137" s="231"/>
      <c r="LE137" s="231"/>
      <c r="LF137" s="231"/>
      <c r="LG137" s="231"/>
      <c r="LH137" s="231"/>
      <c r="LI137" s="231"/>
      <c r="LJ137" s="231"/>
      <c r="LK137" s="231"/>
      <c r="LL137" s="231"/>
      <c r="LM137" s="231"/>
      <c r="LN137" s="231"/>
      <c r="LO137" s="231"/>
      <c r="LP137" s="231"/>
      <c r="LQ137" s="231"/>
      <c r="LR137" s="231"/>
      <c r="LS137" s="231"/>
      <c r="LT137" s="231"/>
      <c r="LU137" s="231"/>
      <c r="LV137" s="231"/>
      <c r="LW137" s="231"/>
      <c r="LX137" s="231"/>
      <c r="LY137" s="231"/>
      <c r="LZ137" s="231"/>
      <c r="MA137" s="231"/>
      <c r="MB137" s="231"/>
      <c r="MC137" s="231"/>
      <c r="MD137" s="231"/>
      <c r="ME137" s="231"/>
      <c r="MF137" s="231"/>
      <c r="MG137" s="231"/>
      <c r="MH137" s="231"/>
      <c r="MI137" s="231"/>
      <c r="MJ137" s="231"/>
      <c r="MK137" s="231"/>
      <c r="ML137" s="231"/>
      <c r="MM137" s="231"/>
      <c r="MN137" s="231"/>
      <c r="MO137" s="231"/>
      <c r="MP137" s="231"/>
      <c r="MQ137" s="231"/>
      <c r="MR137" s="231"/>
      <c r="MS137" s="231"/>
      <c r="MT137" s="231"/>
      <c r="MU137" s="231"/>
      <c r="MV137" s="231"/>
      <c r="MW137" s="231"/>
      <c r="MX137" s="231"/>
      <c r="MY137" s="231"/>
      <c r="MZ137" s="231"/>
      <c r="NA137" s="231"/>
      <c r="NB137" s="231"/>
      <c r="NC137" s="231"/>
      <c r="ND137" s="231"/>
      <c r="NE137" s="231"/>
      <c r="NF137" s="231"/>
      <c r="NG137" s="231"/>
      <c r="NH137" s="231"/>
      <c r="NI137" s="231"/>
      <c r="NJ137" s="231"/>
      <c r="NK137" s="231"/>
      <c r="NL137" s="231"/>
      <c r="NM137" s="231"/>
      <c r="NN137" s="231"/>
      <c r="NO137" s="231"/>
      <c r="NP137" s="231"/>
      <c r="NQ137" s="231"/>
      <c r="NR137" s="231"/>
      <c r="NS137" s="231"/>
      <c r="NT137" s="231"/>
      <c r="NU137" s="231"/>
      <c r="NV137" s="231"/>
      <c r="NW137" s="231"/>
      <c r="NX137" s="231"/>
      <c r="NY137" s="231"/>
      <c r="NZ137" s="231"/>
      <c r="OA137" s="231"/>
      <c r="OB137" s="231"/>
      <c r="OC137" s="231"/>
      <c r="OD137" s="231"/>
      <c r="OE137" s="231"/>
      <c r="OF137" s="231"/>
      <c r="OG137" s="231"/>
      <c r="OH137" s="231"/>
      <c r="OI137" s="231"/>
      <c r="OJ137" s="231"/>
      <c r="OK137" s="231"/>
      <c r="OL137" s="231"/>
      <c r="OM137" s="231"/>
      <c r="ON137" s="231"/>
      <c r="OO137" s="231"/>
      <c r="OP137" s="231"/>
      <c r="OQ137" s="231"/>
      <c r="OR137" s="231"/>
      <c r="OS137" s="231"/>
      <c r="OT137" s="231"/>
      <c r="OU137" s="231"/>
      <c r="OV137" s="231"/>
      <c r="OW137" s="231"/>
      <c r="OX137" s="231"/>
      <c r="OY137" s="231"/>
      <c r="OZ137" s="231"/>
      <c r="PA137" s="231"/>
      <c r="PB137" s="231"/>
      <c r="PC137" s="231"/>
      <c r="PD137" s="231"/>
      <c r="PE137" s="231"/>
      <c r="PF137" s="231"/>
      <c r="PG137" s="231"/>
      <c r="PH137" s="231"/>
      <c r="PI137" s="231"/>
      <c r="PJ137" s="231"/>
      <c r="PK137" s="231"/>
      <c r="PL137" s="231"/>
      <c r="PM137" s="231"/>
      <c r="PN137" s="231"/>
      <c r="PO137" s="231"/>
      <c r="PP137" s="231"/>
      <c r="PQ137" s="231"/>
      <c r="PR137" s="231"/>
      <c r="PS137" s="231"/>
      <c r="PT137" s="231"/>
      <c r="PU137" s="231"/>
      <c r="PV137" s="231"/>
      <c r="PW137" s="231"/>
      <c r="PX137" s="231"/>
      <c r="PY137" s="231"/>
      <c r="PZ137" s="231"/>
      <c r="QA137" s="231"/>
      <c r="QB137" s="231"/>
      <c r="QC137" s="231"/>
      <c r="QD137" s="231"/>
      <c r="QE137" s="231"/>
      <c r="QF137" s="231"/>
      <c r="QG137" s="231"/>
      <c r="QH137" s="231"/>
      <c r="QI137" s="231"/>
      <c r="QJ137" s="231"/>
      <c r="QK137" s="231"/>
      <c r="QL137" s="231"/>
      <c r="QM137" s="231"/>
      <c r="QN137" s="231"/>
      <c r="QO137" s="231"/>
      <c r="QP137" s="231"/>
      <c r="QQ137" s="231"/>
      <c r="QR137" s="231"/>
      <c r="QS137" s="231"/>
      <c r="QT137" s="231"/>
      <c r="QU137" s="231"/>
      <c r="QV137" s="231"/>
      <c r="QW137" s="231"/>
      <c r="QX137" s="231"/>
      <c r="QY137" s="231"/>
      <c r="QZ137" s="231"/>
      <c r="RA137" s="231"/>
      <c r="RB137" s="231"/>
      <c r="RC137" s="231"/>
      <c r="RD137" s="231"/>
      <c r="RE137" s="231"/>
      <c r="RF137" s="231"/>
      <c r="RG137" s="231"/>
      <c r="RH137" s="231"/>
      <c r="RI137" s="231"/>
      <c r="RJ137" s="231"/>
      <c r="RK137" s="231"/>
      <c r="RL137" s="231"/>
      <c r="RM137" s="231"/>
      <c r="RN137" s="231"/>
      <c r="RO137" s="231"/>
      <c r="RP137" s="231"/>
      <c r="RQ137" s="231"/>
      <c r="RR137" s="231"/>
      <c r="RS137" s="231"/>
      <c r="RT137" s="231"/>
      <c r="RU137" s="231"/>
      <c r="RV137" s="231"/>
      <c r="RW137" s="231"/>
      <c r="RX137" s="231"/>
      <c r="RY137" s="231"/>
      <c r="RZ137" s="231"/>
      <c r="SA137" s="231"/>
      <c r="SB137" s="231"/>
      <c r="SC137" s="231"/>
      <c r="SD137" s="231"/>
      <c r="SE137" s="231"/>
      <c r="SF137" s="231"/>
      <c r="SG137" s="231"/>
      <c r="SH137" s="231"/>
      <c r="SI137" s="231"/>
      <c r="SJ137" s="231"/>
      <c r="SK137" s="231"/>
      <c r="SL137" s="231"/>
      <c r="SM137" s="231"/>
      <c r="SN137" s="231"/>
      <c r="SO137" s="231"/>
      <c r="SP137" s="231"/>
      <c r="SQ137" s="231"/>
      <c r="SR137" s="231"/>
      <c r="SS137" s="231"/>
      <c r="ST137" s="231"/>
      <c r="SU137" s="231"/>
      <c r="SV137" s="231"/>
      <c r="SW137" s="231"/>
      <c r="SX137" s="231"/>
      <c r="SY137" s="231"/>
      <c r="SZ137" s="231"/>
      <c r="TA137" s="231"/>
      <c r="TB137" s="231"/>
      <c r="TC137" s="231"/>
      <c r="TD137" s="231"/>
      <c r="TE137" s="231"/>
      <c r="TF137" s="231"/>
      <c r="TG137" s="231"/>
      <c r="TH137" s="231"/>
      <c r="TI137" s="231"/>
      <c r="TJ137" s="231"/>
      <c r="TK137" s="231"/>
      <c r="TL137" s="231"/>
      <c r="TM137" s="231"/>
      <c r="TN137" s="231"/>
      <c r="TO137" s="231"/>
      <c r="TP137" s="231"/>
      <c r="TQ137" s="231"/>
      <c r="TR137" s="231"/>
      <c r="TS137" s="231"/>
      <c r="TT137" s="231"/>
      <c r="TU137" s="231"/>
      <c r="TV137" s="231"/>
      <c r="TW137" s="231"/>
      <c r="TX137" s="231"/>
      <c r="TY137" s="231"/>
      <c r="TZ137" s="231"/>
      <c r="UA137" s="231"/>
      <c r="UB137" s="231"/>
      <c r="UC137" s="231"/>
      <c r="UD137" s="231"/>
      <c r="UE137" s="231"/>
      <c r="UF137" s="231"/>
      <c r="UG137" s="231"/>
      <c r="UH137" s="231"/>
      <c r="UI137" s="231"/>
      <c r="UJ137" s="231"/>
      <c r="UK137" s="231"/>
      <c r="UL137" s="231"/>
      <c r="UM137" s="231"/>
      <c r="UN137" s="231"/>
      <c r="UO137" s="231"/>
      <c r="UP137" s="231"/>
      <c r="UQ137" s="231"/>
      <c r="UR137" s="231"/>
      <c r="US137" s="231"/>
      <c r="UT137" s="231"/>
      <c r="UU137" s="231"/>
      <c r="UV137" s="231"/>
      <c r="UW137" s="231"/>
      <c r="UX137" s="231"/>
      <c r="UY137" s="231"/>
      <c r="UZ137" s="231"/>
      <c r="VA137" s="231"/>
      <c r="VB137" s="231"/>
      <c r="VC137" s="231"/>
      <c r="VD137" s="231"/>
      <c r="VE137" s="231"/>
      <c r="VF137" s="231"/>
      <c r="VG137" s="231"/>
      <c r="VH137" s="231"/>
      <c r="VI137" s="231"/>
      <c r="VJ137" s="231"/>
      <c r="VK137" s="231"/>
      <c r="VL137" s="231"/>
      <c r="VM137" s="231"/>
      <c r="VN137" s="231"/>
      <c r="VO137" s="231"/>
      <c r="VP137" s="231"/>
      <c r="VQ137" s="231"/>
      <c r="VR137" s="231"/>
      <c r="VS137" s="231"/>
      <c r="VT137" s="231"/>
      <c r="VU137" s="231"/>
      <c r="VV137" s="231"/>
      <c r="VW137" s="231"/>
      <c r="VX137" s="231"/>
      <c r="VY137" s="231"/>
      <c r="VZ137" s="231"/>
      <c r="WA137" s="231"/>
      <c r="WB137" s="231"/>
      <c r="WC137" s="231"/>
      <c r="WD137" s="231"/>
      <c r="WE137" s="231"/>
      <c r="WF137" s="231"/>
      <c r="WG137" s="231"/>
      <c r="WH137" s="231"/>
      <c r="WI137" s="231"/>
      <c r="WJ137" s="231"/>
      <c r="WK137" s="231"/>
      <c r="WL137" s="231"/>
      <c r="WM137" s="231"/>
      <c r="WN137" s="231"/>
      <c r="WO137" s="231"/>
      <c r="WP137" s="231"/>
      <c r="WQ137" s="231"/>
      <c r="WR137" s="231"/>
      <c r="WS137" s="231"/>
      <c r="WT137" s="231"/>
      <c r="WU137" s="231"/>
      <c r="WV137" s="231"/>
      <c r="WW137" s="231"/>
      <c r="WX137" s="231"/>
      <c r="WY137" s="231"/>
      <c r="WZ137" s="231"/>
      <c r="XA137" s="231"/>
      <c r="XB137" s="231"/>
      <c r="XC137" s="231"/>
      <c r="XD137" s="231"/>
      <c r="XE137" s="231"/>
      <c r="XF137" s="231"/>
      <c r="XG137" s="231"/>
      <c r="XH137" s="231"/>
      <c r="XI137" s="231"/>
      <c r="XJ137" s="231"/>
      <c r="XK137" s="231"/>
      <c r="XL137" s="231"/>
      <c r="XM137" s="231"/>
      <c r="XN137" s="231"/>
      <c r="XO137" s="231"/>
      <c r="XP137" s="231"/>
      <c r="XQ137" s="231"/>
      <c r="XR137" s="231"/>
      <c r="XS137" s="231"/>
      <c r="XT137" s="231"/>
      <c r="XU137" s="231"/>
      <c r="XV137" s="231"/>
      <c r="XW137" s="231"/>
      <c r="XX137" s="231"/>
      <c r="XY137" s="231"/>
      <c r="XZ137" s="231"/>
      <c r="YA137" s="231"/>
      <c r="YB137" s="231"/>
      <c r="YC137" s="231"/>
      <c r="YD137" s="231"/>
      <c r="YE137" s="231"/>
      <c r="YF137" s="231"/>
      <c r="YG137" s="231"/>
      <c r="YH137" s="231"/>
      <c r="YI137" s="231"/>
      <c r="YJ137" s="231"/>
      <c r="YK137" s="231"/>
      <c r="YL137" s="231"/>
      <c r="YM137" s="231"/>
      <c r="YN137" s="231"/>
      <c r="YO137" s="231"/>
      <c r="YP137" s="231"/>
      <c r="YQ137" s="231"/>
      <c r="YR137" s="231"/>
      <c r="YS137" s="231"/>
      <c r="YT137" s="231"/>
      <c r="YU137" s="231"/>
      <c r="YV137" s="231"/>
      <c r="YW137" s="231"/>
      <c r="YX137" s="231"/>
      <c r="YY137" s="231"/>
      <c r="YZ137" s="231"/>
      <c r="ZA137" s="231"/>
      <c r="ZB137" s="231"/>
      <c r="ZC137" s="231"/>
      <c r="ZD137" s="231"/>
      <c r="ZE137" s="231"/>
      <c r="ZF137" s="231"/>
      <c r="ZG137" s="231"/>
      <c r="ZH137" s="231"/>
      <c r="ZI137" s="231"/>
      <c r="ZJ137" s="231"/>
      <c r="ZK137" s="231"/>
      <c r="ZL137" s="231"/>
      <c r="ZM137" s="231"/>
      <c r="ZN137" s="231"/>
      <c r="ZO137" s="231"/>
      <c r="ZP137" s="231"/>
      <c r="ZQ137" s="231"/>
      <c r="ZR137" s="231"/>
      <c r="ZS137" s="231"/>
      <c r="ZT137" s="231"/>
      <c r="ZU137" s="231"/>
      <c r="ZV137" s="231"/>
      <c r="ZW137" s="231"/>
      <c r="ZX137" s="231"/>
      <c r="ZY137" s="231"/>
      <c r="ZZ137" s="231"/>
      <c r="AAA137" s="231"/>
      <c r="AAB137" s="231"/>
      <c r="AAC137" s="231"/>
      <c r="AAD137" s="231"/>
      <c r="AAE137" s="231"/>
      <c r="AAF137" s="231"/>
      <c r="AAG137" s="231"/>
      <c r="AAH137" s="231"/>
      <c r="AAI137" s="231"/>
      <c r="AAJ137" s="231"/>
      <c r="AAK137" s="231"/>
      <c r="AAL137" s="231"/>
      <c r="AAM137" s="231"/>
      <c r="AAN137" s="231"/>
      <c r="AAO137" s="231"/>
      <c r="AAP137" s="231"/>
      <c r="AAQ137" s="231"/>
      <c r="AAR137" s="231"/>
      <c r="AAS137" s="231"/>
      <c r="AAT137" s="231"/>
      <c r="AAU137" s="231"/>
      <c r="AAV137" s="231"/>
      <c r="AAW137" s="231"/>
      <c r="AAX137" s="231"/>
      <c r="AAY137" s="231"/>
      <c r="AAZ137" s="231"/>
      <c r="ABA137" s="231"/>
      <c r="ABB137" s="231"/>
      <c r="ABC137" s="231"/>
      <c r="ABD137" s="231"/>
      <c r="ABE137" s="231"/>
      <c r="ABF137" s="231"/>
      <c r="ABG137" s="231"/>
      <c r="ABH137" s="231"/>
      <c r="ABI137" s="231"/>
      <c r="ABJ137" s="231"/>
      <c r="ABK137" s="231"/>
      <c r="ABL137" s="231"/>
      <c r="ABM137" s="231"/>
      <c r="ABN137" s="231"/>
      <c r="ABO137" s="231"/>
      <c r="ABP137" s="231"/>
      <c r="ABQ137" s="231"/>
      <c r="ABR137" s="231"/>
      <c r="ABS137" s="231"/>
      <c r="ABT137" s="231"/>
      <c r="ABU137" s="231"/>
      <c r="ABV137" s="231"/>
      <c r="ABW137" s="231"/>
      <c r="ABX137" s="231"/>
      <c r="ABY137" s="231"/>
      <c r="ABZ137" s="231"/>
      <c r="ACA137" s="231"/>
      <c r="ACB137" s="231"/>
      <c r="ACC137" s="231"/>
      <c r="ACD137" s="231"/>
      <c r="ACE137" s="231"/>
      <c r="ACF137" s="231"/>
      <c r="ACG137" s="231"/>
      <c r="ACH137" s="231"/>
      <c r="ACI137" s="231"/>
      <c r="ACJ137" s="231"/>
      <c r="ACK137" s="231"/>
      <c r="ACL137" s="231"/>
      <c r="ACM137" s="231"/>
      <c r="ACN137" s="231"/>
      <c r="ACO137" s="231"/>
      <c r="ACP137" s="231"/>
      <c r="ACQ137" s="231"/>
      <c r="ACR137" s="231"/>
      <c r="ACS137" s="231"/>
      <c r="ACT137" s="231"/>
      <c r="ACU137" s="231"/>
      <c r="ACV137" s="231"/>
      <c r="ACW137" s="231"/>
      <c r="ACX137" s="231"/>
      <c r="ACY137" s="231"/>
      <c r="ACZ137" s="231"/>
      <c r="ADA137" s="231"/>
      <c r="ADB137" s="231"/>
      <c r="ADC137" s="231"/>
      <c r="ADD137" s="231"/>
      <c r="ADE137" s="231"/>
      <c r="ADF137" s="231"/>
      <c r="ADG137" s="231"/>
      <c r="ADH137" s="231"/>
      <c r="ADI137" s="231"/>
      <c r="ADJ137" s="231"/>
      <c r="ADK137" s="231"/>
      <c r="ADL137" s="231"/>
      <c r="ADM137" s="231"/>
      <c r="ADN137" s="231"/>
      <c r="ADO137" s="231"/>
      <c r="ADP137" s="231"/>
      <c r="ADQ137" s="231"/>
      <c r="ADR137" s="231"/>
      <c r="ADS137" s="231"/>
      <c r="ADT137" s="231"/>
      <c r="ADU137" s="231"/>
      <c r="ADV137" s="231"/>
      <c r="ADW137" s="231"/>
      <c r="ADX137" s="231"/>
      <c r="ADY137" s="231"/>
      <c r="ADZ137" s="231"/>
      <c r="AEA137" s="231"/>
      <c r="AEB137" s="231"/>
      <c r="AEC137" s="231"/>
      <c r="AED137" s="231"/>
      <c r="AEE137" s="231"/>
      <c r="AEF137" s="231"/>
      <c r="AEG137" s="231"/>
      <c r="AEH137" s="231"/>
      <c r="AEI137" s="231"/>
      <c r="AEJ137" s="231"/>
      <c r="AEK137" s="231"/>
      <c r="AEL137" s="231"/>
      <c r="AEM137" s="231"/>
      <c r="AEN137" s="231"/>
      <c r="AEO137" s="231"/>
      <c r="AEP137" s="231"/>
      <c r="AEQ137" s="231"/>
      <c r="AER137" s="231"/>
      <c r="AES137" s="231"/>
      <c r="AET137" s="231"/>
      <c r="AEU137" s="231"/>
      <c r="AEV137" s="231"/>
      <c r="AEW137" s="231"/>
      <c r="AEX137" s="231"/>
      <c r="AEY137" s="231"/>
      <c r="AEZ137" s="231"/>
      <c r="AFA137" s="231"/>
      <c r="AFB137" s="231"/>
      <c r="AFC137" s="231"/>
      <c r="AFD137" s="231"/>
      <c r="AFE137" s="231"/>
      <c r="AFF137" s="231"/>
      <c r="AFG137" s="231"/>
      <c r="AFH137" s="231"/>
      <c r="AFI137" s="231"/>
      <c r="AFJ137" s="231"/>
      <c r="AFK137" s="231"/>
      <c r="AFL137" s="231"/>
      <c r="AFM137" s="231"/>
      <c r="AFN137" s="231"/>
      <c r="AFO137" s="231"/>
      <c r="AFP137" s="231"/>
      <c r="AFQ137" s="231"/>
      <c r="AFR137" s="231"/>
      <c r="AFS137" s="231"/>
      <c r="AFT137" s="231"/>
      <c r="AFU137" s="231"/>
      <c r="AFV137" s="231"/>
      <c r="AFW137" s="231"/>
      <c r="AFX137" s="231"/>
      <c r="AFY137" s="231"/>
      <c r="AFZ137" s="231"/>
      <c r="AGA137" s="231"/>
      <c r="AGB137" s="231"/>
      <c r="AGC137" s="231"/>
      <c r="AGD137" s="231"/>
      <c r="AGE137" s="231"/>
      <c r="AGF137" s="231"/>
      <c r="AGG137" s="231"/>
      <c r="AGH137" s="231"/>
      <c r="AGI137" s="231"/>
      <c r="AGJ137" s="231"/>
      <c r="AGK137" s="231"/>
      <c r="AGL137" s="231"/>
      <c r="AGM137" s="231"/>
      <c r="AGN137" s="231"/>
      <c r="AGO137" s="231"/>
      <c r="AGP137" s="231"/>
      <c r="AGQ137" s="231"/>
      <c r="AGR137" s="231"/>
      <c r="AGS137" s="231"/>
      <c r="AGT137" s="231"/>
      <c r="AGU137" s="231"/>
      <c r="AGV137" s="231"/>
      <c r="AGW137" s="231"/>
      <c r="AGX137" s="231"/>
      <c r="AGY137" s="231"/>
      <c r="AGZ137" s="231"/>
      <c r="AHA137" s="231"/>
      <c r="AHB137" s="231"/>
      <c r="AHC137" s="231"/>
      <c r="AHD137" s="231"/>
      <c r="AHE137" s="231"/>
      <c r="AHF137" s="231"/>
      <c r="AHG137" s="231"/>
      <c r="AHH137" s="231"/>
      <c r="AHI137" s="231"/>
      <c r="AHJ137" s="231"/>
      <c r="AHK137" s="231"/>
      <c r="AHL137" s="231"/>
      <c r="AHM137" s="231"/>
      <c r="AHN137" s="231"/>
      <c r="AHO137" s="231"/>
      <c r="AHP137" s="231"/>
      <c r="AHQ137" s="231"/>
      <c r="AHR137" s="231"/>
      <c r="AHS137" s="231"/>
      <c r="AHT137" s="231"/>
      <c r="AHU137" s="231"/>
      <c r="AHV137" s="231"/>
      <c r="AHW137" s="231"/>
      <c r="AHX137" s="231"/>
      <c r="AHY137" s="231"/>
      <c r="AHZ137" s="231"/>
      <c r="AIA137" s="231"/>
      <c r="AIB137" s="231"/>
      <c r="AIC137" s="231"/>
      <c r="AID137" s="231"/>
      <c r="AIE137" s="231"/>
      <c r="AIF137" s="231"/>
      <c r="AIG137" s="231"/>
      <c r="AIH137" s="231"/>
      <c r="AII137" s="231"/>
      <c r="AIJ137" s="231"/>
      <c r="AIK137" s="231"/>
      <c r="AIL137" s="231"/>
      <c r="AIM137" s="231"/>
      <c r="AIN137" s="231"/>
      <c r="AIO137" s="231"/>
      <c r="AIP137" s="231"/>
      <c r="AIQ137" s="231"/>
      <c r="AIR137" s="231"/>
      <c r="AIS137" s="231"/>
      <c r="AIT137" s="231"/>
      <c r="AIU137" s="231"/>
      <c r="AIV137" s="231"/>
      <c r="AIW137" s="231"/>
      <c r="AIX137" s="231"/>
      <c r="AIY137" s="231"/>
      <c r="AIZ137" s="231"/>
      <c r="AJA137" s="231"/>
      <c r="AJB137" s="231"/>
      <c r="AJC137" s="231"/>
      <c r="AJD137" s="231"/>
      <c r="AJE137" s="231"/>
      <c r="AJF137" s="231"/>
      <c r="AJG137" s="231"/>
      <c r="AJH137" s="231"/>
      <c r="AJI137" s="231"/>
      <c r="AJJ137" s="231"/>
      <c r="AJK137" s="231"/>
      <c r="AJL137" s="231"/>
      <c r="AJM137" s="231"/>
      <c r="AJN137" s="231"/>
      <c r="AJO137" s="231"/>
      <c r="AJP137" s="231"/>
      <c r="AJQ137" s="231"/>
      <c r="AJR137" s="231"/>
      <c r="AJS137" s="231"/>
      <c r="AJT137" s="231"/>
      <c r="AJU137" s="231"/>
      <c r="AJV137" s="231"/>
      <c r="AJW137" s="231"/>
      <c r="AJX137" s="231"/>
      <c r="AJY137" s="231"/>
      <c r="AJZ137" s="231"/>
      <c r="AKA137" s="231"/>
      <c r="AKB137" s="231"/>
      <c r="AKC137" s="231"/>
      <c r="AKD137" s="231"/>
      <c r="AKE137" s="231"/>
      <c r="AKF137" s="231"/>
      <c r="AKG137" s="231"/>
      <c r="AKH137" s="231"/>
      <c r="AKI137" s="231"/>
      <c r="AKJ137" s="231"/>
      <c r="AKK137" s="231"/>
      <c r="AKL137" s="231"/>
      <c r="AKM137" s="231"/>
      <c r="AKN137" s="231"/>
      <c r="AKO137" s="231"/>
      <c r="AKP137" s="231"/>
      <c r="AKQ137" s="231"/>
      <c r="AKR137" s="231"/>
      <c r="AKS137" s="231"/>
      <c r="AKT137" s="231"/>
      <c r="AKU137" s="231"/>
      <c r="AKV137" s="231"/>
      <c r="AKW137" s="231"/>
      <c r="AKX137" s="231"/>
      <c r="AKY137" s="231"/>
      <c r="AKZ137" s="231"/>
      <c r="ALA137" s="231"/>
      <c r="ALB137" s="231"/>
      <c r="ALC137" s="231"/>
      <c r="ALD137" s="231"/>
      <c r="ALE137" s="231"/>
      <c r="ALF137" s="231"/>
      <c r="ALG137" s="231"/>
      <c r="ALH137" s="231"/>
      <c r="ALI137" s="231"/>
      <c r="ALJ137" s="231"/>
      <c r="ALK137" s="231"/>
      <c r="ALL137" s="231"/>
      <c r="ALM137" s="231"/>
      <c r="ALN137" s="231"/>
      <c r="ALO137" s="231"/>
      <c r="ALP137" s="231"/>
      <c r="ALQ137" s="231"/>
      <c r="ALR137" s="231"/>
      <c r="ALS137" s="231"/>
      <c r="ALT137" s="231"/>
      <c r="ALU137" s="231"/>
      <c r="ALV137" s="231"/>
      <c r="ALW137" s="231"/>
      <c r="ALX137" s="231"/>
      <c r="ALY137" s="231"/>
      <c r="ALZ137" s="231"/>
      <c r="AMA137" s="231"/>
      <c r="AMB137" s="231"/>
      <c r="AMC137" s="231"/>
      <c r="AMD137" s="231"/>
      <c r="AME137" s="231"/>
      <c r="AMF137" s="231"/>
      <c r="AMG137" s="231"/>
      <c r="AMH137" s="231"/>
    </row>
    <row r="138" spans="1:1022" s="230" customFormat="1" x14ac:dyDescent="0.25">
      <c r="A138" s="256"/>
      <c r="B138" s="257"/>
      <c r="C138" s="257"/>
      <c r="D138" s="231"/>
      <c r="E138" s="258"/>
      <c r="F138" s="259"/>
      <c r="G138" s="231"/>
      <c r="H138" s="231"/>
      <c r="I138" s="231"/>
      <c r="J138" s="259"/>
      <c r="K138" s="259"/>
      <c r="L138" s="231"/>
      <c r="M138" s="231"/>
      <c r="N138" s="259"/>
      <c r="O138" s="231"/>
      <c r="P138" s="231"/>
      <c r="Q138" s="231"/>
      <c r="R138" s="231"/>
      <c r="S138" s="260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  <c r="AI138" s="231"/>
      <c r="AJ138" s="231"/>
      <c r="AK138" s="319"/>
      <c r="AL138" s="231"/>
      <c r="AM138" s="231"/>
      <c r="AN138" s="231"/>
      <c r="AO138" s="231"/>
      <c r="AP138" s="231"/>
      <c r="AQ138" s="231"/>
      <c r="AR138" s="231"/>
      <c r="AS138" s="231"/>
      <c r="AT138" s="231"/>
      <c r="AU138" s="231"/>
      <c r="AV138" s="319"/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231"/>
      <c r="BG138" s="231"/>
      <c r="BH138" s="231"/>
      <c r="BI138" s="231"/>
      <c r="BJ138" s="231"/>
      <c r="BK138" s="231"/>
      <c r="BL138" s="231"/>
      <c r="BM138" s="231"/>
      <c r="BN138" s="231"/>
      <c r="BO138" s="231"/>
      <c r="BP138" s="231"/>
      <c r="BQ138" s="231"/>
      <c r="BR138" s="231"/>
      <c r="BS138" s="231"/>
      <c r="BT138" s="231"/>
      <c r="BU138" s="231"/>
      <c r="BV138" s="231"/>
      <c r="BW138" s="231"/>
      <c r="BX138" s="231"/>
      <c r="BY138" s="231"/>
      <c r="BZ138" s="231"/>
      <c r="CA138" s="231"/>
      <c r="CB138" s="231"/>
      <c r="CC138" s="231"/>
      <c r="CD138" s="231"/>
      <c r="CE138" s="231"/>
      <c r="CF138" s="231"/>
      <c r="CG138" s="231"/>
      <c r="CH138" s="231"/>
      <c r="CI138" s="231"/>
      <c r="CJ138" s="231"/>
      <c r="CK138" s="231"/>
      <c r="CL138" s="231"/>
      <c r="CM138" s="231"/>
      <c r="CN138" s="231"/>
      <c r="CO138" s="231"/>
      <c r="CP138" s="231"/>
      <c r="CQ138" s="231"/>
      <c r="CR138" s="231"/>
      <c r="CS138" s="231"/>
      <c r="CT138" s="231"/>
      <c r="CU138" s="231"/>
      <c r="CV138" s="231"/>
      <c r="CW138" s="231"/>
      <c r="CX138" s="231"/>
      <c r="CY138" s="231"/>
      <c r="CZ138" s="231"/>
      <c r="DA138" s="231"/>
      <c r="DB138" s="231"/>
      <c r="DC138" s="231"/>
      <c r="DD138" s="231"/>
      <c r="DE138" s="231"/>
      <c r="DF138" s="231"/>
      <c r="DG138" s="231"/>
      <c r="DH138" s="231"/>
      <c r="DI138" s="231"/>
      <c r="DJ138" s="231"/>
      <c r="DK138" s="231"/>
      <c r="DL138" s="231"/>
      <c r="DM138" s="231"/>
      <c r="DN138" s="231"/>
      <c r="DO138" s="231"/>
      <c r="DP138" s="231"/>
      <c r="DQ138" s="231"/>
      <c r="DR138" s="231"/>
      <c r="DS138" s="231"/>
      <c r="DT138" s="231"/>
      <c r="DU138" s="231"/>
      <c r="DV138" s="231"/>
      <c r="DW138" s="231"/>
      <c r="DX138" s="231"/>
      <c r="DY138" s="231"/>
      <c r="DZ138" s="231"/>
      <c r="EA138" s="231"/>
      <c r="EB138" s="231"/>
      <c r="EC138" s="231"/>
      <c r="ED138" s="231"/>
      <c r="EE138" s="231"/>
      <c r="EF138" s="231"/>
      <c r="EG138" s="231"/>
      <c r="EH138" s="231"/>
      <c r="EI138" s="231"/>
      <c r="EJ138" s="231"/>
      <c r="EK138" s="231"/>
      <c r="EL138" s="231"/>
      <c r="EM138" s="231"/>
      <c r="EN138" s="231"/>
      <c r="EO138" s="231"/>
      <c r="EP138" s="231"/>
      <c r="EQ138" s="231"/>
      <c r="ER138" s="231"/>
      <c r="ES138" s="231"/>
      <c r="ET138" s="231"/>
      <c r="EU138" s="231"/>
      <c r="EV138" s="231"/>
      <c r="EW138" s="231"/>
      <c r="EX138" s="231"/>
      <c r="EY138" s="231"/>
      <c r="EZ138" s="231"/>
      <c r="FA138" s="231"/>
      <c r="FB138" s="231"/>
      <c r="FC138" s="231"/>
      <c r="FD138" s="231"/>
      <c r="FE138" s="231"/>
      <c r="FF138" s="231"/>
      <c r="FG138" s="231"/>
      <c r="FH138" s="231"/>
      <c r="FI138" s="231"/>
      <c r="FJ138" s="231"/>
      <c r="FK138" s="231"/>
      <c r="FL138" s="231"/>
      <c r="FM138" s="231"/>
      <c r="FN138" s="231"/>
      <c r="FO138" s="231"/>
      <c r="FP138" s="231"/>
      <c r="FQ138" s="231"/>
      <c r="FR138" s="231"/>
      <c r="FS138" s="231"/>
      <c r="FT138" s="231"/>
      <c r="FU138" s="231"/>
      <c r="FV138" s="231"/>
      <c r="FW138" s="231"/>
      <c r="FX138" s="231"/>
      <c r="FY138" s="231"/>
      <c r="FZ138" s="231"/>
      <c r="GA138" s="231"/>
      <c r="GB138" s="231"/>
      <c r="GC138" s="231"/>
      <c r="GD138" s="231"/>
      <c r="GE138" s="231"/>
      <c r="GF138" s="231"/>
      <c r="GG138" s="231"/>
      <c r="GH138" s="231"/>
      <c r="GI138" s="231"/>
      <c r="GJ138" s="231"/>
      <c r="GK138" s="231"/>
      <c r="GL138" s="231"/>
      <c r="GM138" s="231"/>
      <c r="GN138" s="231"/>
      <c r="GO138" s="231"/>
      <c r="GP138" s="231"/>
      <c r="GQ138" s="231"/>
      <c r="GR138" s="231"/>
      <c r="GS138" s="231"/>
      <c r="GT138" s="231"/>
      <c r="GU138" s="231"/>
      <c r="GV138" s="231"/>
      <c r="GW138" s="231"/>
      <c r="GX138" s="231"/>
      <c r="GY138" s="231"/>
      <c r="GZ138" s="231"/>
      <c r="HA138" s="231"/>
      <c r="HB138" s="231"/>
      <c r="HC138" s="231"/>
      <c r="HD138" s="231"/>
      <c r="HE138" s="231"/>
      <c r="HF138" s="231"/>
      <c r="HG138" s="231"/>
      <c r="HH138" s="231"/>
      <c r="HI138" s="231"/>
      <c r="HJ138" s="231"/>
      <c r="HK138" s="231"/>
      <c r="HL138" s="231"/>
      <c r="HM138" s="231"/>
      <c r="HN138" s="231"/>
      <c r="HO138" s="231"/>
      <c r="HP138" s="231"/>
      <c r="HQ138" s="231"/>
      <c r="HR138" s="231"/>
      <c r="HS138" s="231"/>
      <c r="HT138" s="231"/>
      <c r="HU138" s="231"/>
      <c r="HV138" s="231"/>
      <c r="HW138" s="231"/>
      <c r="HX138" s="231"/>
      <c r="HY138" s="231"/>
      <c r="HZ138" s="231"/>
      <c r="IA138" s="231"/>
      <c r="IB138" s="231"/>
      <c r="IC138" s="231"/>
      <c r="ID138" s="231"/>
      <c r="IE138" s="231"/>
      <c r="IF138" s="231"/>
      <c r="IG138" s="231"/>
      <c r="IH138" s="231"/>
      <c r="II138" s="231"/>
      <c r="IJ138" s="231"/>
      <c r="IK138" s="231"/>
      <c r="IL138" s="231"/>
      <c r="IM138" s="231"/>
      <c r="IN138" s="231"/>
      <c r="IO138" s="231"/>
      <c r="IP138" s="231"/>
      <c r="IQ138" s="231"/>
      <c r="IR138" s="231"/>
      <c r="IS138" s="231"/>
      <c r="IT138" s="231"/>
      <c r="IU138" s="231"/>
      <c r="IV138" s="231"/>
      <c r="IW138" s="231"/>
      <c r="IX138" s="231"/>
      <c r="IY138" s="231"/>
      <c r="IZ138" s="231"/>
      <c r="JA138" s="231"/>
      <c r="JB138" s="231"/>
      <c r="JC138" s="231"/>
      <c r="JD138" s="231"/>
      <c r="JE138" s="231"/>
      <c r="JF138" s="231"/>
      <c r="JG138" s="231"/>
      <c r="JH138" s="231"/>
      <c r="JI138" s="231"/>
      <c r="JJ138" s="231"/>
      <c r="JK138" s="231"/>
      <c r="JL138" s="231"/>
      <c r="JM138" s="231"/>
      <c r="JN138" s="231"/>
      <c r="JO138" s="231"/>
      <c r="JP138" s="231"/>
      <c r="JQ138" s="231"/>
      <c r="JR138" s="231"/>
      <c r="JS138" s="231"/>
      <c r="JT138" s="231"/>
      <c r="JU138" s="231"/>
      <c r="JV138" s="231"/>
      <c r="JW138" s="231"/>
      <c r="JX138" s="231"/>
      <c r="JY138" s="231"/>
      <c r="JZ138" s="231"/>
      <c r="KA138" s="231"/>
      <c r="KB138" s="231"/>
      <c r="KC138" s="231"/>
      <c r="KD138" s="231"/>
      <c r="KE138" s="231"/>
      <c r="KF138" s="231"/>
      <c r="KG138" s="231"/>
      <c r="KH138" s="231"/>
      <c r="KI138" s="231"/>
      <c r="KJ138" s="231"/>
      <c r="KK138" s="231"/>
      <c r="KL138" s="231"/>
      <c r="KM138" s="231"/>
      <c r="KN138" s="231"/>
      <c r="KO138" s="231"/>
      <c r="KP138" s="231"/>
      <c r="KQ138" s="231"/>
      <c r="KR138" s="231"/>
      <c r="KS138" s="231"/>
      <c r="KT138" s="231"/>
      <c r="KU138" s="231"/>
      <c r="KV138" s="231"/>
      <c r="KW138" s="231"/>
      <c r="KX138" s="231"/>
      <c r="KY138" s="231"/>
      <c r="KZ138" s="231"/>
      <c r="LA138" s="231"/>
      <c r="LB138" s="231"/>
      <c r="LC138" s="231"/>
      <c r="LD138" s="231"/>
      <c r="LE138" s="231"/>
      <c r="LF138" s="231"/>
      <c r="LG138" s="231"/>
      <c r="LH138" s="231"/>
      <c r="LI138" s="231"/>
      <c r="LJ138" s="231"/>
      <c r="LK138" s="231"/>
      <c r="LL138" s="231"/>
      <c r="LM138" s="231"/>
      <c r="LN138" s="231"/>
      <c r="LO138" s="231"/>
      <c r="LP138" s="231"/>
      <c r="LQ138" s="231"/>
      <c r="LR138" s="231"/>
      <c r="LS138" s="231"/>
      <c r="LT138" s="231"/>
      <c r="LU138" s="231"/>
      <c r="LV138" s="231"/>
      <c r="LW138" s="231"/>
      <c r="LX138" s="231"/>
      <c r="LY138" s="231"/>
      <c r="LZ138" s="231"/>
      <c r="MA138" s="231"/>
      <c r="MB138" s="231"/>
      <c r="MC138" s="231"/>
      <c r="MD138" s="231"/>
      <c r="ME138" s="231"/>
      <c r="MF138" s="231"/>
      <c r="MG138" s="231"/>
      <c r="MH138" s="231"/>
      <c r="MI138" s="231"/>
      <c r="MJ138" s="231"/>
      <c r="MK138" s="231"/>
      <c r="ML138" s="231"/>
      <c r="MM138" s="231"/>
      <c r="MN138" s="231"/>
      <c r="MO138" s="231"/>
      <c r="MP138" s="231"/>
      <c r="MQ138" s="231"/>
      <c r="MR138" s="231"/>
      <c r="MS138" s="231"/>
      <c r="MT138" s="231"/>
      <c r="MU138" s="231"/>
      <c r="MV138" s="231"/>
      <c r="MW138" s="231"/>
      <c r="MX138" s="231"/>
      <c r="MY138" s="231"/>
      <c r="MZ138" s="231"/>
      <c r="NA138" s="231"/>
      <c r="NB138" s="231"/>
      <c r="NC138" s="231"/>
      <c r="ND138" s="231"/>
      <c r="NE138" s="231"/>
      <c r="NF138" s="231"/>
      <c r="NG138" s="231"/>
      <c r="NH138" s="231"/>
      <c r="NI138" s="231"/>
      <c r="NJ138" s="231"/>
      <c r="NK138" s="231"/>
      <c r="NL138" s="231"/>
      <c r="NM138" s="231"/>
      <c r="NN138" s="231"/>
      <c r="NO138" s="231"/>
      <c r="NP138" s="231"/>
      <c r="NQ138" s="231"/>
      <c r="NR138" s="231"/>
      <c r="NS138" s="231"/>
      <c r="NT138" s="231"/>
      <c r="NU138" s="231"/>
      <c r="NV138" s="231"/>
      <c r="NW138" s="231"/>
      <c r="NX138" s="231"/>
      <c r="NY138" s="231"/>
      <c r="NZ138" s="231"/>
      <c r="OA138" s="231"/>
      <c r="OB138" s="231"/>
      <c r="OC138" s="231"/>
      <c r="OD138" s="231"/>
      <c r="OE138" s="231"/>
      <c r="OF138" s="231"/>
      <c r="OG138" s="231"/>
      <c r="OH138" s="231"/>
      <c r="OI138" s="231"/>
      <c r="OJ138" s="231"/>
      <c r="OK138" s="231"/>
      <c r="OL138" s="231"/>
      <c r="OM138" s="231"/>
      <c r="ON138" s="231"/>
      <c r="OO138" s="231"/>
      <c r="OP138" s="231"/>
      <c r="OQ138" s="231"/>
      <c r="OR138" s="231"/>
      <c r="OS138" s="231"/>
      <c r="OT138" s="231"/>
      <c r="OU138" s="231"/>
      <c r="OV138" s="231"/>
      <c r="OW138" s="231"/>
      <c r="OX138" s="231"/>
      <c r="OY138" s="231"/>
      <c r="OZ138" s="231"/>
      <c r="PA138" s="231"/>
      <c r="PB138" s="231"/>
      <c r="PC138" s="231"/>
      <c r="PD138" s="231"/>
      <c r="PE138" s="231"/>
      <c r="PF138" s="231"/>
      <c r="PG138" s="231"/>
      <c r="PH138" s="231"/>
      <c r="PI138" s="231"/>
      <c r="PJ138" s="231"/>
      <c r="PK138" s="231"/>
      <c r="PL138" s="231"/>
      <c r="PM138" s="231"/>
      <c r="PN138" s="231"/>
      <c r="PO138" s="231"/>
      <c r="PP138" s="231"/>
      <c r="PQ138" s="231"/>
      <c r="PR138" s="231"/>
      <c r="PS138" s="231"/>
      <c r="PT138" s="231"/>
      <c r="PU138" s="231"/>
      <c r="PV138" s="231"/>
      <c r="PW138" s="231"/>
      <c r="PX138" s="231"/>
      <c r="PY138" s="231"/>
      <c r="PZ138" s="231"/>
      <c r="QA138" s="231"/>
      <c r="QB138" s="231"/>
      <c r="QC138" s="231"/>
      <c r="QD138" s="231"/>
      <c r="QE138" s="231"/>
      <c r="QF138" s="231"/>
      <c r="QG138" s="231"/>
      <c r="QH138" s="231"/>
      <c r="QI138" s="231"/>
      <c r="QJ138" s="231"/>
      <c r="QK138" s="231"/>
      <c r="QL138" s="231"/>
      <c r="QM138" s="231"/>
      <c r="QN138" s="231"/>
      <c r="QO138" s="231"/>
      <c r="QP138" s="231"/>
      <c r="QQ138" s="231"/>
      <c r="QR138" s="231"/>
      <c r="QS138" s="231"/>
      <c r="QT138" s="231"/>
      <c r="QU138" s="231"/>
      <c r="QV138" s="231"/>
      <c r="QW138" s="231"/>
      <c r="QX138" s="231"/>
      <c r="QY138" s="231"/>
      <c r="QZ138" s="231"/>
      <c r="RA138" s="231"/>
      <c r="RB138" s="231"/>
      <c r="RC138" s="231"/>
      <c r="RD138" s="231"/>
      <c r="RE138" s="231"/>
      <c r="RF138" s="231"/>
      <c r="RG138" s="231"/>
      <c r="RH138" s="231"/>
      <c r="RI138" s="231"/>
      <c r="RJ138" s="231"/>
      <c r="RK138" s="231"/>
      <c r="RL138" s="231"/>
      <c r="RM138" s="231"/>
      <c r="RN138" s="231"/>
      <c r="RO138" s="231"/>
      <c r="RP138" s="231"/>
      <c r="RQ138" s="231"/>
      <c r="RR138" s="231"/>
      <c r="RS138" s="231"/>
      <c r="RT138" s="231"/>
      <c r="RU138" s="231"/>
      <c r="RV138" s="231"/>
      <c r="RW138" s="231"/>
      <c r="RX138" s="231"/>
      <c r="RY138" s="231"/>
      <c r="RZ138" s="231"/>
      <c r="SA138" s="231"/>
      <c r="SB138" s="231"/>
      <c r="SC138" s="231"/>
      <c r="SD138" s="231"/>
      <c r="SE138" s="231"/>
      <c r="SF138" s="231"/>
      <c r="SG138" s="231"/>
      <c r="SH138" s="231"/>
      <c r="SI138" s="231"/>
      <c r="SJ138" s="231"/>
      <c r="SK138" s="231"/>
      <c r="SL138" s="231"/>
      <c r="SM138" s="231"/>
      <c r="SN138" s="231"/>
      <c r="SO138" s="231"/>
      <c r="SP138" s="231"/>
      <c r="SQ138" s="231"/>
      <c r="SR138" s="231"/>
      <c r="SS138" s="231"/>
      <c r="ST138" s="231"/>
      <c r="SU138" s="231"/>
      <c r="SV138" s="231"/>
      <c r="SW138" s="231"/>
      <c r="SX138" s="231"/>
      <c r="SY138" s="231"/>
      <c r="SZ138" s="231"/>
      <c r="TA138" s="231"/>
      <c r="TB138" s="231"/>
      <c r="TC138" s="231"/>
      <c r="TD138" s="231"/>
      <c r="TE138" s="231"/>
      <c r="TF138" s="231"/>
      <c r="TG138" s="231"/>
      <c r="TH138" s="231"/>
      <c r="TI138" s="231"/>
      <c r="TJ138" s="231"/>
      <c r="TK138" s="231"/>
      <c r="TL138" s="231"/>
      <c r="TM138" s="231"/>
      <c r="TN138" s="231"/>
      <c r="TO138" s="231"/>
      <c r="TP138" s="231"/>
      <c r="TQ138" s="231"/>
      <c r="TR138" s="231"/>
      <c r="TS138" s="231"/>
      <c r="TT138" s="231"/>
      <c r="TU138" s="231"/>
      <c r="TV138" s="231"/>
      <c r="TW138" s="231"/>
      <c r="TX138" s="231"/>
      <c r="TY138" s="231"/>
      <c r="TZ138" s="231"/>
      <c r="UA138" s="231"/>
      <c r="UB138" s="231"/>
      <c r="UC138" s="231"/>
      <c r="UD138" s="231"/>
      <c r="UE138" s="231"/>
      <c r="UF138" s="231"/>
      <c r="UG138" s="231"/>
      <c r="UH138" s="231"/>
      <c r="UI138" s="231"/>
      <c r="UJ138" s="231"/>
      <c r="UK138" s="231"/>
      <c r="UL138" s="231"/>
      <c r="UM138" s="231"/>
      <c r="UN138" s="231"/>
      <c r="UO138" s="231"/>
      <c r="UP138" s="231"/>
      <c r="UQ138" s="231"/>
      <c r="UR138" s="231"/>
      <c r="US138" s="231"/>
      <c r="UT138" s="231"/>
      <c r="UU138" s="231"/>
      <c r="UV138" s="231"/>
      <c r="UW138" s="231"/>
      <c r="UX138" s="231"/>
      <c r="UY138" s="231"/>
      <c r="UZ138" s="231"/>
      <c r="VA138" s="231"/>
      <c r="VB138" s="231"/>
      <c r="VC138" s="231"/>
      <c r="VD138" s="231"/>
      <c r="VE138" s="231"/>
      <c r="VF138" s="231"/>
      <c r="VG138" s="231"/>
      <c r="VH138" s="231"/>
      <c r="VI138" s="231"/>
      <c r="VJ138" s="231"/>
      <c r="VK138" s="231"/>
      <c r="VL138" s="231"/>
      <c r="VM138" s="231"/>
      <c r="VN138" s="231"/>
      <c r="VO138" s="231"/>
      <c r="VP138" s="231"/>
      <c r="VQ138" s="231"/>
      <c r="VR138" s="231"/>
      <c r="VS138" s="231"/>
      <c r="VT138" s="231"/>
      <c r="VU138" s="231"/>
      <c r="VV138" s="231"/>
      <c r="VW138" s="231"/>
      <c r="VX138" s="231"/>
      <c r="VY138" s="231"/>
      <c r="VZ138" s="231"/>
      <c r="WA138" s="231"/>
      <c r="WB138" s="231"/>
      <c r="WC138" s="231"/>
      <c r="WD138" s="231"/>
      <c r="WE138" s="231"/>
      <c r="WF138" s="231"/>
      <c r="WG138" s="231"/>
      <c r="WH138" s="231"/>
      <c r="WI138" s="231"/>
      <c r="WJ138" s="231"/>
      <c r="WK138" s="231"/>
      <c r="WL138" s="231"/>
      <c r="WM138" s="231"/>
      <c r="WN138" s="231"/>
      <c r="WO138" s="231"/>
      <c r="WP138" s="231"/>
      <c r="WQ138" s="231"/>
      <c r="WR138" s="231"/>
      <c r="WS138" s="231"/>
      <c r="WT138" s="231"/>
      <c r="WU138" s="231"/>
      <c r="WV138" s="231"/>
      <c r="WW138" s="231"/>
      <c r="WX138" s="231"/>
      <c r="WY138" s="231"/>
      <c r="WZ138" s="231"/>
      <c r="XA138" s="231"/>
      <c r="XB138" s="231"/>
      <c r="XC138" s="231"/>
      <c r="XD138" s="231"/>
      <c r="XE138" s="231"/>
      <c r="XF138" s="231"/>
      <c r="XG138" s="231"/>
      <c r="XH138" s="231"/>
      <c r="XI138" s="231"/>
      <c r="XJ138" s="231"/>
      <c r="XK138" s="231"/>
      <c r="XL138" s="231"/>
      <c r="XM138" s="231"/>
      <c r="XN138" s="231"/>
      <c r="XO138" s="231"/>
      <c r="XP138" s="231"/>
      <c r="XQ138" s="231"/>
      <c r="XR138" s="231"/>
      <c r="XS138" s="231"/>
      <c r="XT138" s="231"/>
      <c r="XU138" s="231"/>
      <c r="XV138" s="231"/>
      <c r="XW138" s="231"/>
      <c r="XX138" s="231"/>
      <c r="XY138" s="231"/>
      <c r="XZ138" s="231"/>
      <c r="YA138" s="231"/>
      <c r="YB138" s="231"/>
      <c r="YC138" s="231"/>
      <c r="YD138" s="231"/>
      <c r="YE138" s="231"/>
      <c r="YF138" s="231"/>
      <c r="YG138" s="231"/>
      <c r="YH138" s="231"/>
      <c r="YI138" s="231"/>
      <c r="YJ138" s="231"/>
      <c r="YK138" s="231"/>
      <c r="YL138" s="231"/>
      <c r="YM138" s="231"/>
      <c r="YN138" s="231"/>
      <c r="YO138" s="231"/>
      <c r="YP138" s="231"/>
      <c r="YQ138" s="231"/>
      <c r="YR138" s="231"/>
      <c r="YS138" s="231"/>
      <c r="YT138" s="231"/>
      <c r="YU138" s="231"/>
      <c r="YV138" s="231"/>
      <c r="YW138" s="231"/>
      <c r="YX138" s="231"/>
      <c r="YY138" s="231"/>
      <c r="YZ138" s="231"/>
      <c r="ZA138" s="231"/>
      <c r="ZB138" s="231"/>
      <c r="ZC138" s="231"/>
      <c r="ZD138" s="231"/>
      <c r="ZE138" s="231"/>
      <c r="ZF138" s="231"/>
      <c r="ZG138" s="231"/>
      <c r="ZH138" s="231"/>
      <c r="ZI138" s="231"/>
      <c r="ZJ138" s="231"/>
      <c r="ZK138" s="231"/>
      <c r="ZL138" s="231"/>
      <c r="ZM138" s="231"/>
      <c r="ZN138" s="231"/>
      <c r="ZO138" s="231"/>
      <c r="ZP138" s="231"/>
      <c r="ZQ138" s="231"/>
      <c r="ZR138" s="231"/>
      <c r="ZS138" s="231"/>
      <c r="ZT138" s="231"/>
      <c r="ZU138" s="231"/>
      <c r="ZV138" s="231"/>
      <c r="ZW138" s="231"/>
      <c r="ZX138" s="231"/>
      <c r="ZY138" s="231"/>
      <c r="ZZ138" s="231"/>
      <c r="AAA138" s="231"/>
      <c r="AAB138" s="231"/>
      <c r="AAC138" s="231"/>
      <c r="AAD138" s="231"/>
      <c r="AAE138" s="231"/>
      <c r="AAF138" s="231"/>
      <c r="AAG138" s="231"/>
      <c r="AAH138" s="231"/>
      <c r="AAI138" s="231"/>
      <c r="AAJ138" s="231"/>
      <c r="AAK138" s="231"/>
      <c r="AAL138" s="231"/>
      <c r="AAM138" s="231"/>
      <c r="AAN138" s="231"/>
      <c r="AAO138" s="231"/>
      <c r="AAP138" s="231"/>
      <c r="AAQ138" s="231"/>
      <c r="AAR138" s="231"/>
      <c r="AAS138" s="231"/>
      <c r="AAT138" s="231"/>
      <c r="AAU138" s="231"/>
      <c r="AAV138" s="231"/>
      <c r="AAW138" s="231"/>
      <c r="AAX138" s="231"/>
      <c r="AAY138" s="231"/>
      <c r="AAZ138" s="231"/>
      <c r="ABA138" s="231"/>
      <c r="ABB138" s="231"/>
      <c r="ABC138" s="231"/>
      <c r="ABD138" s="231"/>
      <c r="ABE138" s="231"/>
      <c r="ABF138" s="231"/>
      <c r="ABG138" s="231"/>
      <c r="ABH138" s="231"/>
      <c r="ABI138" s="231"/>
      <c r="ABJ138" s="231"/>
      <c r="ABK138" s="231"/>
      <c r="ABL138" s="231"/>
      <c r="ABM138" s="231"/>
      <c r="ABN138" s="231"/>
      <c r="ABO138" s="231"/>
      <c r="ABP138" s="231"/>
      <c r="ABQ138" s="231"/>
      <c r="ABR138" s="231"/>
      <c r="ABS138" s="231"/>
      <c r="ABT138" s="231"/>
      <c r="ABU138" s="231"/>
      <c r="ABV138" s="231"/>
      <c r="ABW138" s="231"/>
      <c r="ABX138" s="231"/>
      <c r="ABY138" s="231"/>
      <c r="ABZ138" s="231"/>
      <c r="ACA138" s="231"/>
      <c r="ACB138" s="231"/>
      <c r="ACC138" s="231"/>
      <c r="ACD138" s="231"/>
      <c r="ACE138" s="231"/>
      <c r="ACF138" s="231"/>
      <c r="ACG138" s="231"/>
      <c r="ACH138" s="231"/>
      <c r="ACI138" s="231"/>
      <c r="ACJ138" s="231"/>
      <c r="ACK138" s="231"/>
      <c r="ACL138" s="231"/>
      <c r="ACM138" s="231"/>
      <c r="ACN138" s="231"/>
      <c r="ACO138" s="231"/>
      <c r="ACP138" s="231"/>
      <c r="ACQ138" s="231"/>
      <c r="ACR138" s="231"/>
      <c r="ACS138" s="231"/>
      <c r="ACT138" s="231"/>
      <c r="ACU138" s="231"/>
      <c r="ACV138" s="231"/>
      <c r="ACW138" s="231"/>
      <c r="ACX138" s="231"/>
      <c r="ACY138" s="231"/>
      <c r="ACZ138" s="231"/>
      <c r="ADA138" s="231"/>
      <c r="ADB138" s="231"/>
      <c r="ADC138" s="231"/>
      <c r="ADD138" s="231"/>
      <c r="ADE138" s="231"/>
      <c r="ADF138" s="231"/>
      <c r="ADG138" s="231"/>
      <c r="ADH138" s="231"/>
      <c r="ADI138" s="231"/>
      <c r="ADJ138" s="231"/>
      <c r="ADK138" s="231"/>
      <c r="ADL138" s="231"/>
      <c r="ADM138" s="231"/>
      <c r="ADN138" s="231"/>
      <c r="ADO138" s="231"/>
      <c r="ADP138" s="231"/>
      <c r="ADQ138" s="231"/>
      <c r="ADR138" s="231"/>
      <c r="ADS138" s="231"/>
      <c r="ADT138" s="231"/>
      <c r="ADU138" s="231"/>
      <c r="ADV138" s="231"/>
      <c r="ADW138" s="231"/>
      <c r="ADX138" s="231"/>
      <c r="ADY138" s="231"/>
      <c r="ADZ138" s="231"/>
      <c r="AEA138" s="231"/>
      <c r="AEB138" s="231"/>
      <c r="AEC138" s="231"/>
      <c r="AED138" s="231"/>
      <c r="AEE138" s="231"/>
      <c r="AEF138" s="231"/>
      <c r="AEG138" s="231"/>
      <c r="AEH138" s="231"/>
      <c r="AEI138" s="231"/>
      <c r="AEJ138" s="231"/>
      <c r="AEK138" s="231"/>
      <c r="AEL138" s="231"/>
      <c r="AEM138" s="231"/>
      <c r="AEN138" s="231"/>
      <c r="AEO138" s="231"/>
      <c r="AEP138" s="231"/>
      <c r="AEQ138" s="231"/>
      <c r="AER138" s="231"/>
      <c r="AES138" s="231"/>
      <c r="AET138" s="231"/>
      <c r="AEU138" s="231"/>
      <c r="AEV138" s="231"/>
      <c r="AEW138" s="231"/>
      <c r="AEX138" s="231"/>
      <c r="AEY138" s="231"/>
      <c r="AEZ138" s="231"/>
      <c r="AFA138" s="231"/>
      <c r="AFB138" s="231"/>
      <c r="AFC138" s="231"/>
      <c r="AFD138" s="231"/>
      <c r="AFE138" s="231"/>
      <c r="AFF138" s="231"/>
      <c r="AFG138" s="231"/>
      <c r="AFH138" s="231"/>
      <c r="AFI138" s="231"/>
      <c r="AFJ138" s="231"/>
      <c r="AFK138" s="231"/>
      <c r="AFL138" s="231"/>
      <c r="AFM138" s="231"/>
      <c r="AFN138" s="231"/>
      <c r="AFO138" s="231"/>
      <c r="AFP138" s="231"/>
      <c r="AFQ138" s="231"/>
      <c r="AFR138" s="231"/>
      <c r="AFS138" s="231"/>
      <c r="AFT138" s="231"/>
      <c r="AFU138" s="231"/>
      <c r="AFV138" s="231"/>
      <c r="AFW138" s="231"/>
      <c r="AFX138" s="231"/>
      <c r="AFY138" s="231"/>
      <c r="AFZ138" s="231"/>
      <c r="AGA138" s="231"/>
      <c r="AGB138" s="231"/>
      <c r="AGC138" s="231"/>
      <c r="AGD138" s="231"/>
      <c r="AGE138" s="231"/>
      <c r="AGF138" s="231"/>
      <c r="AGG138" s="231"/>
      <c r="AGH138" s="231"/>
      <c r="AGI138" s="231"/>
      <c r="AGJ138" s="231"/>
      <c r="AGK138" s="231"/>
      <c r="AGL138" s="231"/>
      <c r="AGM138" s="231"/>
      <c r="AGN138" s="231"/>
      <c r="AGO138" s="231"/>
      <c r="AGP138" s="231"/>
      <c r="AGQ138" s="231"/>
      <c r="AGR138" s="231"/>
      <c r="AGS138" s="231"/>
      <c r="AGT138" s="231"/>
      <c r="AGU138" s="231"/>
      <c r="AGV138" s="231"/>
      <c r="AGW138" s="231"/>
      <c r="AGX138" s="231"/>
      <c r="AGY138" s="231"/>
      <c r="AGZ138" s="231"/>
      <c r="AHA138" s="231"/>
      <c r="AHB138" s="231"/>
      <c r="AHC138" s="231"/>
      <c r="AHD138" s="231"/>
      <c r="AHE138" s="231"/>
      <c r="AHF138" s="231"/>
      <c r="AHG138" s="231"/>
      <c r="AHH138" s="231"/>
      <c r="AHI138" s="231"/>
      <c r="AHJ138" s="231"/>
      <c r="AHK138" s="231"/>
      <c r="AHL138" s="231"/>
      <c r="AHM138" s="231"/>
      <c r="AHN138" s="231"/>
      <c r="AHO138" s="231"/>
      <c r="AHP138" s="231"/>
      <c r="AHQ138" s="231"/>
      <c r="AHR138" s="231"/>
      <c r="AHS138" s="231"/>
      <c r="AHT138" s="231"/>
      <c r="AHU138" s="231"/>
      <c r="AHV138" s="231"/>
      <c r="AHW138" s="231"/>
      <c r="AHX138" s="231"/>
      <c r="AHY138" s="231"/>
      <c r="AHZ138" s="231"/>
      <c r="AIA138" s="231"/>
      <c r="AIB138" s="231"/>
      <c r="AIC138" s="231"/>
      <c r="AID138" s="231"/>
      <c r="AIE138" s="231"/>
      <c r="AIF138" s="231"/>
      <c r="AIG138" s="231"/>
      <c r="AIH138" s="231"/>
      <c r="AII138" s="231"/>
      <c r="AIJ138" s="231"/>
      <c r="AIK138" s="231"/>
      <c r="AIL138" s="231"/>
      <c r="AIM138" s="231"/>
      <c r="AIN138" s="231"/>
      <c r="AIO138" s="231"/>
      <c r="AIP138" s="231"/>
      <c r="AIQ138" s="231"/>
      <c r="AIR138" s="231"/>
      <c r="AIS138" s="231"/>
      <c r="AIT138" s="231"/>
      <c r="AIU138" s="231"/>
      <c r="AIV138" s="231"/>
      <c r="AIW138" s="231"/>
      <c r="AIX138" s="231"/>
      <c r="AIY138" s="231"/>
      <c r="AIZ138" s="231"/>
      <c r="AJA138" s="231"/>
      <c r="AJB138" s="231"/>
      <c r="AJC138" s="231"/>
      <c r="AJD138" s="231"/>
      <c r="AJE138" s="231"/>
      <c r="AJF138" s="231"/>
      <c r="AJG138" s="231"/>
      <c r="AJH138" s="231"/>
      <c r="AJI138" s="231"/>
      <c r="AJJ138" s="231"/>
      <c r="AJK138" s="231"/>
      <c r="AJL138" s="231"/>
      <c r="AJM138" s="231"/>
      <c r="AJN138" s="231"/>
      <c r="AJO138" s="231"/>
      <c r="AJP138" s="231"/>
      <c r="AJQ138" s="231"/>
      <c r="AJR138" s="231"/>
      <c r="AJS138" s="231"/>
      <c r="AJT138" s="231"/>
      <c r="AJU138" s="231"/>
      <c r="AJV138" s="231"/>
      <c r="AJW138" s="231"/>
      <c r="AJX138" s="231"/>
      <c r="AJY138" s="231"/>
      <c r="AJZ138" s="231"/>
      <c r="AKA138" s="231"/>
      <c r="AKB138" s="231"/>
      <c r="AKC138" s="231"/>
      <c r="AKD138" s="231"/>
      <c r="AKE138" s="231"/>
      <c r="AKF138" s="231"/>
      <c r="AKG138" s="231"/>
      <c r="AKH138" s="231"/>
      <c r="AKI138" s="231"/>
      <c r="AKJ138" s="231"/>
      <c r="AKK138" s="231"/>
      <c r="AKL138" s="231"/>
      <c r="AKM138" s="231"/>
      <c r="AKN138" s="231"/>
      <c r="AKO138" s="231"/>
      <c r="AKP138" s="231"/>
      <c r="AKQ138" s="231"/>
      <c r="AKR138" s="231"/>
      <c r="AKS138" s="231"/>
      <c r="AKT138" s="231"/>
      <c r="AKU138" s="231"/>
      <c r="AKV138" s="231"/>
      <c r="AKW138" s="231"/>
      <c r="AKX138" s="231"/>
      <c r="AKY138" s="231"/>
      <c r="AKZ138" s="231"/>
      <c r="ALA138" s="231"/>
      <c r="ALB138" s="231"/>
      <c r="ALC138" s="231"/>
      <c r="ALD138" s="231"/>
      <c r="ALE138" s="231"/>
      <c r="ALF138" s="231"/>
      <c r="ALG138" s="231"/>
      <c r="ALH138" s="231"/>
      <c r="ALI138" s="231"/>
      <c r="ALJ138" s="231"/>
      <c r="ALK138" s="231"/>
      <c r="ALL138" s="231"/>
      <c r="ALM138" s="231"/>
      <c r="ALN138" s="231"/>
      <c r="ALO138" s="231"/>
      <c r="ALP138" s="231"/>
      <c r="ALQ138" s="231"/>
      <c r="ALR138" s="231"/>
      <c r="ALS138" s="231"/>
      <c r="ALT138" s="231"/>
      <c r="ALU138" s="231"/>
      <c r="ALV138" s="231"/>
      <c r="ALW138" s="231"/>
      <c r="ALX138" s="231"/>
      <c r="ALY138" s="231"/>
      <c r="ALZ138" s="231"/>
      <c r="AMA138" s="231"/>
      <c r="AMB138" s="231"/>
      <c r="AMC138" s="231"/>
      <c r="AMD138" s="231"/>
      <c r="AME138" s="231"/>
      <c r="AMF138" s="231"/>
      <c r="AMG138" s="231"/>
      <c r="AMH138" s="231"/>
    </row>
    <row r="139" spans="1:1022" s="230" customFormat="1" x14ac:dyDescent="0.25">
      <c r="A139" s="256"/>
      <c r="B139" s="257"/>
      <c r="C139" s="257"/>
      <c r="D139" s="231"/>
      <c r="E139" s="258"/>
      <c r="F139" s="259"/>
      <c r="G139" s="231"/>
      <c r="H139" s="231"/>
      <c r="I139" s="231"/>
      <c r="J139" s="259"/>
      <c r="K139" s="259"/>
      <c r="L139" s="231"/>
      <c r="M139" s="231"/>
      <c r="N139" s="259"/>
      <c r="O139" s="231"/>
      <c r="P139" s="231"/>
      <c r="Q139" s="231"/>
      <c r="R139" s="231"/>
      <c r="S139" s="260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319"/>
      <c r="AL139" s="231"/>
      <c r="AM139" s="231"/>
      <c r="AN139" s="231"/>
      <c r="AO139" s="231"/>
      <c r="AP139" s="231"/>
      <c r="AQ139" s="231"/>
      <c r="AR139" s="231"/>
      <c r="AS139" s="231"/>
      <c r="AT139" s="231"/>
      <c r="AU139" s="231"/>
      <c r="AV139" s="319"/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231"/>
      <c r="BG139" s="231"/>
      <c r="BH139" s="231"/>
      <c r="BI139" s="231"/>
      <c r="BJ139" s="231"/>
      <c r="BK139" s="231"/>
      <c r="BL139" s="231"/>
      <c r="BM139" s="231"/>
      <c r="BN139" s="231"/>
      <c r="BO139" s="231"/>
      <c r="BP139" s="231"/>
      <c r="BQ139" s="231"/>
      <c r="BR139" s="231"/>
      <c r="BS139" s="231"/>
      <c r="BT139" s="231"/>
      <c r="BU139" s="231"/>
      <c r="BV139" s="231"/>
      <c r="BW139" s="231"/>
      <c r="BX139" s="231"/>
      <c r="BY139" s="231"/>
      <c r="BZ139" s="231"/>
      <c r="CA139" s="231"/>
      <c r="CB139" s="231"/>
      <c r="CC139" s="231"/>
      <c r="CD139" s="231"/>
      <c r="CE139" s="231"/>
      <c r="CF139" s="231"/>
      <c r="CG139" s="231"/>
      <c r="CH139" s="231"/>
      <c r="CI139" s="231"/>
      <c r="CJ139" s="231"/>
      <c r="CK139" s="231"/>
      <c r="CL139" s="231"/>
      <c r="CM139" s="231"/>
      <c r="CN139" s="231"/>
      <c r="CO139" s="231"/>
      <c r="CP139" s="231"/>
      <c r="CQ139" s="231"/>
      <c r="CR139" s="231"/>
      <c r="CS139" s="231"/>
      <c r="CT139" s="231"/>
      <c r="CU139" s="231"/>
      <c r="CV139" s="231"/>
      <c r="CW139" s="231"/>
      <c r="CX139" s="231"/>
      <c r="CY139" s="231"/>
      <c r="CZ139" s="231"/>
      <c r="DA139" s="231"/>
      <c r="DB139" s="231"/>
      <c r="DC139" s="231"/>
      <c r="DD139" s="231"/>
      <c r="DE139" s="231"/>
      <c r="DF139" s="231"/>
      <c r="DG139" s="231"/>
      <c r="DH139" s="231"/>
      <c r="DI139" s="231"/>
      <c r="DJ139" s="231"/>
      <c r="DK139" s="231"/>
      <c r="DL139" s="231"/>
      <c r="DM139" s="231"/>
      <c r="DN139" s="231"/>
      <c r="DO139" s="231"/>
      <c r="DP139" s="231"/>
      <c r="DQ139" s="231"/>
      <c r="DR139" s="231"/>
      <c r="DS139" s="231"/>
      <c r="DT139" s="231"/>
      <c r="DU139" s="231"/>
      <c r="DV139" s="231"/>
      <c r="DW139" s="231"/>
      <c r="DX139" s="231"/>
      <c r="DY139" s="231"/>
      <c r="DZ139" s="231"/>
      <c r="EA139" s="231"/>
      <c r="EB139" s="231"/>
      <c r="EC139" s="231"/>
      <c r="ED139" s="231"/>
      <c r="EE139" s="231"/>
      <c r="EF139" s="231"/>
      <c r="EG139" s="231"/>
      <c r="EH139" s="231"/>
      <c r="EI139" s="231"/>
      <c r="EJ139" s="231"/>
      <c r="EK139" s="231"/>
      <c r="EL139" s="231"/>
      <c r="EM139" s="231"/>
      <c r="EN139" s="231"/>
      <c r="EO139" s="231"/>
      <c r="EP139" s="231"/>
      <c r="EQ139" s="231"/>
      <c r="ER139" s="231"/>
      <c r="ES139" s="231"/>
      <c r="ET139" s="231"/>
      <c r="EU139" s="231"/>
      <c r="EV139" s="231"/>
      <c r="EW139" s="231"/>
      <c r="EX139" s="231"/>
      <c r="EY139" s="231"/>
      <c r="EZ139" s="231"/>
      <c r="FA139" s="231"/>
      <c r="FB139" s="231"/>
      <c r="FC139" s="231"/>
      <c r="FD139" s="231"/>
      <c r="FE139" s="231"/>
      <c r="FF139" s="231"/>
      <c r="FG139" s="231"/>
      <c r="FH139" s="231"/>
      <c r="FI139" s="231"/>
      <c r="FJ139" s="231"/>
      <c r="FK139" s="231"/>
      <c r="FL139" s="231"/>
      <c r="FM139" s="231"/>
      <c r="FN139" s="231"/>
      <c r="FO139" s="231"/>
      <c r="FP139" s="231"/>
      <c r="FQ139" s="231"/>
      <c r="FR139" s="231"/>
      <c r="FS139" s="231"/>
      <c r="FT139" s="231"/>
      <c r="FU139" s="231"/>
      <c r="FV139" s="231"/>
      <c r="FW139" s="231"/>
      <c r="FX139" s="231"/>
      <c r="FY139" s="231"/>
      <c r="FZ139" s="231"/>
      <c r="GA139" s="231"/>
      <c r="GB139" s="231"/>
      <c r="GC139" s="231"/>
      <c r="GD139" s="231"/>
      <c r="GE139" s="231"/>
      <c r="GF139" s="231"/>
      <c r="GG139" s="231"/>
      <c r="GH139" s="231"/>
      <c r="GI139" s="231"/>
      <c r="GJ139" s="231"/>
      <c r="GK139" s="231"/>
      <c r="GL139" s="231"/>
      <c r="GM139" s="231"/>
      <c r="GN139" s="231"/>
      <c r="GO139" s="231"/>
      <c r="GP139" s="231"/>
      <c r="GQ139" s="231"/>
      <c r="GR139" s="231"/>
      <c r="GS139" s="231"/>
      <c r="GT139" s="231"/>
      <c r="GU139" s="231"/>
      <c r="GV139" s="231"/>
      <c r="GW139" s="231"/>
      <c r="GX139" s="231"/>
      <c r="GY139" s="231"/>
      <c r="GZ139" s="231"/>
      <c r="HA139" s="231"/>
      <c r="HB139" s="231"/>
      <c r="HC139" s="231"/>
      <c r="HD139" s="231"/>
      <c r="HE139" s="231"/>
      <c r="HF139" s="231"/>
      <c r="HG139" s="231"/>
      <c r="HH139" s="231"/>
      <c r="HI139" s="231"/>
      <c r="HJ139" s="231"/>
      <c r="HK139" s="231"/>
      <c r="HL139" s="231"/>
      <c r="HM139" s="231"/>
      <c r="HN139" s="231"/>
      <c r="HO139" s="231"/>
      <c r="HP139" s="231"/>
      <c r="HQ139" s="231"/>
      <c r="HR139" s="231"/>
      <c r="HS139" s="231"/>
      <c r="HT139" s="231"/>
      <c r="HU139" s="231"/>
      <c r="HV139" s="231"/>
      <c r="HW139" s="231"/>
      <c r="HX139" s="231"/>
      <c r="HY139" s="231"/>
      <c r="HZ139" s="231"/>
      <c r="IA139" s="231"/>
      <c r="IB139" s="231"/>
      <c r="IC139" s="231"/>
      <c r="ID139" s="231"/>
      <c r="IE139" s="231"/>
      <c r="IF139" s="231"/>
      <c r="IG139" s="231"/>
      <c r="IH139" s="231"/>
      <c r="II139" s="231"/>
      <c r="IJ139" s="231"/>
      <c r="IK139" s="231"/>
      <c r="IL139" s="231"/>
      <c r="IM139" s="231"/>
      <c r="IN139" s="231"/>
      <c r="IO139" s="231"/>
      <c r="IP139" s="231"/>
      <c r="IQ139" s="231"/>
      <c r="IR139" s="231"/>
      <c r="IS139" s="231"/>
      <c r="IT139" s="231"/>
      <c r="IU139" s="231"/>
      <c r="IV139" s="231"/>
      <c r="IW139" s="231"/>
      <c r="IX139" s="231"/>
      <c r="IY139" s="231"/>
      <c r="IZ139" s="231"/>
      <c r="JA139" s="231"/>
      <c r="JB139" s="231"/>
      <c r="JC139" s="231"/>
      <c r="JD139" s="231"/>
      <c r="JE139" s="231"/>
      <c r="JF139" s="231"/>
      <c r="JG139" s="231"/>
      <c r="JH139" s="231"/>
      <c r="JI139" s="231"/>
      <c r="JJ139" s="231"/>
      <c r="JK139" s="231"/>
      <c r="JL139" s="231"/>
      <c r="JM139" s="231"/>
      <c r="JN139" s="231"/>
      <c r="JO139" s="231"/>
      <c r="JP139" s="231"/>
      <c r="JQ139" s="231"/>
      <c r="JR139" s="231"/>
      <c r="JS139" s="231"/>
      <c r="JT139" s="231"/>
      <c r="JU139" s="231"/>
      <c r="JV139" s="231"/>
      <c r="JW139" s="231"/>
      <c r="JX139" s="231"/>
      <c r="JY139" s="231"/>
      <c r="JZ139" s="231"/>
      <c r="KA139" s="231"/>
      <c r="KB139" s="231"/>
      <c r="KC139" s="231"/>
      <c r="KD139" s="231"/>
      <c r="KE139" s="231"/>
      <c r="KF139" s="231"/>
      <c r="KG139" s="231"/>
      <c r="KH139" s="231"/>
      <c r="KI139" s="231"/>
      <c r="KJ139" s="231"/>
      <c r="KK139" s="231"/>
      <c r="KL139" s="231"/>
      <c r="KM139" s="231"/>
      <c r="KN139" s="231"/>
      <c r="KO139" s="231"/>
      <c r="KP139" s="231"/>
      <c r="KQ139" s="231"/>
      <c r="KR139" s="231"/>
      <c r="KS139" s="231"/>
      <c r="KT139" s="231"/>
      <c r="KU139" s="231"/>
      <c r="KV139" s="231"/>
      <c r="KW139" s="231"/>
      <c r="KX139" s="231"/>
      <c r="KY139" s="231"/>
      <c r="KZ139" s="231"/>
      <c r="LA139" s="231"/>
      <c r="LB139" s="231"/>
      <c r="LC139" s="231"/>
      <c r="LD139" s="231"/>
      <c r="LE139" s="231"/>
      <c r="LF139" s="231"/>
      <c r="LG139" s="231"/>
      <c r="LH139" s="231"/>
      <c r="LI139" s="231"/>
      <c r="LJ139" s="231"/>
      <c r="LK139" s="231"/>
      <c r="LL139" s="231"/>
      <c r="LM139" s="231"/>
      <c r="LN139" s="231"/>
      <c r="LO139" s="231"/>
      <c r="LP139" s="231"/>
      <c r="LQ139" s="231"/>
      <c r="LR139" s="231"/>
      <c r="LS139" s="231"/>
      <c r="LT139" s="231"/>
      <c r="LU139" s="231"/>
      <c r="LV139" s="231"/>
      <c r="LW139" s="231"/>
      <c r="LX139" s="231"/>
      <c r="LY139" s="231"/>
      <c r="LZ139" s="231"/>
      <c r="MA139" s="231"/>
      <c r="MB139" s="231"/>
      <c r="MC139" s="231"/>
      <c r="MD139" s="231"/>
      <c r="ME139" s="231"/>
      <c r="MF139" s="231"/>
      <c r="MG139" s="231"/>
      <c r="MH139" s="231"/>
      <c r="MI139" s="231"/>
      <c r="MJ139" s="231"/>
      <c r="MK139" s="231"/>
      <c r="ML139" s="231"/>
      <c r="MM139" s="231"/>
      <c r="MN139" s="231"/>
      <c r="MO139" s="231"/>
      <c r="MP139" s="231"/>
      <c r="MQ139" s="231"/>
      <c r="MR139" s="231"/>
      <c r="MS139" s="231"/>
      <c r="MT139" s="231"/>
      <c r="MU139" s="231"/>
      <c r="MV139" s="231"/>
      <c r="MW139" s="231"/>
      <c r="MX139" s="231"/>
      <c r="MY139" s="231"/>
      <c r="MZ139" s="231"/>
      <c r="NA139" s="231"/>
      <c r="NB139" s="231"/>
      <c r="NC139" s="231"/>
      <c r="ND139" s="231"/>
      <c r="NE139" s="231"/>
      <c r="NF139" s="231"/>
      <c r="NG139" s="231"/>
      <c r="NH139" s="231"/>
      <c r="NI139" s="231"/>
      <c r="NJ139" s="231"/>
      <c r="NK139" s="231"/>
      <c r="NL139" s="231"/>
      <c r="NM139" s="231"/>
      <c r="NN139" s="231"/>
      <c r="NO139" s="231"/>
      <c r="NP139" s="231"/>
      <c r="NQ139" s="231"/>
      <c r="NR139" s="231"/>
      <c r="NS139" s="231"/>
      <c r="NT139" s="231"/>
      <c r="NU139" s="231"/>
      <c r="NV139" s="231"/>
      <c r="NW139" s="231"/>
      <c r="NX139" s="231"/>
      <c r="NY139" s="231"/>
      <c r="NZ139" s="231"/>
      <c r="OA139" s="231"/>
      <c r="OB139" s="231"/>
      <c r="OC139" s="231"/>
      <c r="OD139" s="231"/>
      <c r="OE139" s="231"/>
      <c r="OF139" s="231"/>
      <c r="OG139" s="231"/>
      <c r="OH139" s="231"/>
      <c r="OI139" s="231"/>
      <c r="OJ139" s="231"/>
      <c r="OK139" s="231"/>
      <c r="OL139" s="231"/>
      <c r="OM139" s="231"/>
      <c r="ON139" s="231"/>
      <c r="OO139" s="231"/>
      <c r="OP139" s="231"/>
      <c r="OQ139" s="231"/>
      <c r="OR139" s="231"/>
      <c r="OS139" s="231"/>
      <c r="OT139" s="231"/>
      <c r="OU139" s="231"/>
      <c r="OV139" s="231"/>
      <c r="OW139" s="231"/>
      <c r="OX139" s="231"/>
      <c r="OY139" s="231"/>
      <c r="OZ139" s="231"/>
      <c r="PA139" s="231"/>
      <c r="PB139" s="231"/>
      <c r="PC139" s="231"/>
      <c r="PD139" s="231"/>
      <c r="PE139" s="231"/>
      <c r="PF139" s="231"/>
      <c r="PG139" s="231"/>
      <c r="PH139" s="231"/>
      <c r="PI139" s="231"/>
      <c r="PJ139" s="231"/>
      <c r="PK139" s="231"/>
      <c r="PL139" s="231"/>
      <c r="PM139" s="231"/>
      <c r="PN139" s="231"/>
      <c r="PO139" s="231"/>
      <c r="PP139" s="231"/>
      <c r="PQ139" s="231"/>
      <c r="PR139" s="231"/>
      <c r="PS139" s="231"/>
      <c r="PT139" s="231"/>
      <c r="PU139" s="231"/>
      <c r="PV139" s="231"/>
      <c r="PW139" s="231"/>
      <c r="PX139" s="231"/>
      <c r="PY139" s="231"/>
      <c r="PZ139" s="231"/>
      <c r="QA139" s="231"/>
      <c r="QB139" s="231"/>
      <c r="QC139" s="231"/>
      <c r="QD139" s="231"/>
      <c r="QE139" s="231"/>
      <c r="QF139" s="231"/>
      <c r="QG139" s="231"/>
      <c r="QH139" s="231"/>
      <c r="QI139" s="231"/>
      <c r="QJ139" s="231"/>
      <c r="QK139" s="231"/>
      <c r="QL139" s="231"/>
      <c r="QM139" s="231"/>
      <c r="QN139" s="231"/>
      <c r="QO139" s="231"/>
      <c r="QP139" s="231"/>
      <c r="QQ139" s="231"/>
      <c r="QR139" s="231"/>
      <c r="QS139" s="231"/>
      <c r="QT139" s="231"/>
      <c r="QU139" s="231"/>
      <c r="QV139" s="231"/>
      <c r="QW139" s="231"/>
      <c r="QX139" s="231"/>
      <c r="QY139" s="231"/>
      <c r="QZ139" s="231"/>
      <c r="RA139" s="231"/>
      <c r="RB139" s="231"/>
      <c r="RC139" s="231"/>
      <c r="RD139" s="231"/>
      <c r="RE139" s="231"/>
      <c r="RF139" s="231"/>
      <c r="RG139" s="231"/>
      <c r="RH139" s="231"/>
      <c r="RI139" s="231"/>
      <c r="RJ139" s="231"/>
      <c r="RK139" s="231"/>
      <c r="RL139" s="231"/>
      <c r="RM139" s="231"/>
      <c r="RN139" s="231"/>
      <c r="RO139" s="231"/>
      <c r="RP139" s="231"/>
      <c r="RQ139" s="231"/>
      <c r="RR139" s="231"/>
      <c r="RS139" s="231"/>
      <c r="RT139" s="231"/>
      <c r="RU139" s="231"/>
      <c r="RV139" s="231"/>
      <c r="RW139" s="231"/>
      <c r="RX139" s="231"/>
      <c r="RY139" s="231"/>
      <c r="RZ139" s="231"/>
      <c r="SA139" s="231"/>
      <c r="SB139" s="231"/>
      <c r="SC139" s="231"/>
      <c r="SD139" s="231"/>
      <c r="SE139" s="231"/>
      <c r="SF139" s="231"/>
      <c r="SG139" s="231"/>
      <c r="SH139" s="231"/>
      <c r="SI139" s="231"/>
      <c r="SJ139" s="231"/>
      <c r="SK139" s="231"/>
      <c r="SL139" s="231"/>
      <c r="SM139" s="231"/>
      <c r="SN139" s="231"/>
      <c r="SO139" s="231"/>
      <c r="SP139" s="231"/>
      <c r="SQ139" s="231"/>
      <c r="SR139" s="231"/>
      <c r="SS139" s="231"/>
      <c r="ST139" s="231"/>
      <c r="SU139" s="231"/>
      <c r="SV139" s="231"/>
      <c r="SW139" s="231"/>
      <c r="SX139" s="231"/>
      <c r="SY139" s="231"/>
      <c r="SZ139" s="231"/>
      <c r="TA139" s="231"/>
      <c r="TB139" s="231"/>
      <c r="TC139" s="231"/>
      <c r="TD139" s="231"/>
      <c r="TE139" s="231"/>
      <c r="TF139" s="231"/>
      <c r="TG139" s="231"/>
      <c r="TH139" s="231"/>
      <c r="TI139" s="231"/>
      <c r="TJ139" s="231"/>
      <c r="TK139" s="231"/>
      <c r="TL139" s="231"/>
      <c r="TM139" s="231"/>
      <c r="TN139" s="231"/>
      <c r="TO139" s="231"/>
      <c r="TP139" s="231"/>
      <c r="TQ139" s="231"/>
      <c r="TR139" s="231"/>
      <c r="TS139" s="231"/>
      <c r="TT139" s="231"/>
      <c r="TU139" s="231"/>
      <c r="TV139" s="231"/>
      <c r="TW139" s="231"/>
      <c r="TX139" s="231"/>
      <c r="TY139" s="231"/>
      <c r="TZ139" s="231"/>
      <c r="UA139" s="231"/>
      <c r="UB139" s="231"/>
      <c r="UC139" s="231"/>
      <c r="UD139" s="231"/>
      <c r="UE139" s="231"/>
      <c r="UF139" s="231"/>
      <c r="UG139" s="231"/>
      <c r="UH139" s="231"/>
      <c r="UI139" s="231"/>
      <c r="UJ139" s="231"/>
      <c r="UK139" s="231"/>
      <c r="UL139" s="231"/>
      <c r="UM139" s="231"/>
      <c r="UN139" s="231"/>
      <c r="UO139" s="231"/>
      <c r="UP139" s="231"/>
      <c r="UQ139" s="231"/>
      <c r="UR139" s="231"/>
      <c r="US139" s="231"/>
      <c r="UT139" s="231"/>
      <c r="UU139" s="231"/>
      <c r="UV139" s="231"/>
      <c r="UW139" s="231"/>
      <c r="UX139" s="231"/>
      <c r="UY139" s="231"/>
      <c r="UZ139" s="231"/>
      <c r="VA139" s="231"/>
      <c r="VB139" s="231"/>
      <c r="VC139" s="231"/>
      <c r="VD139" s="231"/>
      <c r="VE139" s="231"/>
      <c r="VF139" s="231"/>
      <c r="VG139" s="231"/>
      <c r="VH139" s="231"/>
      <c r="VI139" s="231"/>
      <c r="VJ139" s="231"/>
      <c r="VK139" s="231"/>
      <c r="VL139" s="231"/>
      <c r="VM139" s="231"/>
      <c r="VN139" s="231"/>
      <c r="VO139" s="231"/>
      <c r="VP139" s="231"/>
      <c r="VQ139" s="231"/>
      <c r="VR139" s="231"/>
      <c r="VS139" s="231"/>
      <c r="VT139" s="231"/>
      <c r="VU139" s="231"/>
      <c r="VV139" s="231"/>
      <c r="VW139" s="231"/>
      <c r="VX139" s="231"/>
      <c r="VY139" s="231"/>
      <c r="VZ139" s="231"/>
      <c r="WA139" s="231"/>
      <c r="WB139" s="231"/>
      <c r="WC139" s="231"/>
      <c r="WD139" s="231"/>
      <c r="WE139" s="231"/>
      <c r="WF139" s="231"/>
      <c r="WG139" s="231"/>
      <c r="WH139" s="231"/>
      <c r="WI139" s="231"/>
      <c r="WJ139" s="231"/>
      <c r="WK139" s="231"/>
      <c r="WL139" s="231"/>
      <c r="WM139" s="231"/>
      <c r="WN139" s="231"/>
      <c r="WO139" s="231"/>
      <c r="WP139" s="231"/>
      <c r="WQ139" s="231"/>
      <c r="WR139" s="231"/>
      <c r="WS139" s="231"/>
      <c r="WT139" s="231"/>
      <c r="WU139" s="231"/>
      <c r="WV139" s="231"/>
      <c r="WW139" s="231"/>
      <c r="WX139" s="231"/>
      <c r="WY139" s="231"/>
      <c r="WZ139" s="231"/>
      <c r="XA139" s="231"/>
      <c r="XB139" s="231"/>
      <c r="XC139" s="231"/>
      <c r="XD139" s="231"/>
      <c r="XE139" s="231"/>
      <c r="XF139" s="231"/>
      <c r="XG139" s="231"/>
      <c r="XH139" s="231"/>
      <c r="XI139" s="231"/>
      <c r="XJ139" s="231"/>
      <c r="XK139" s="231"/>
      <c r="XL139" s="231"/>
      <c r="XM139" s="231"/>
      <c r="XN139" s="231"/>
      <c r="XO139" s="231"/>
      <c r="XP139" s="231"/>
      <c r="XQ139" s="231"/>
      <c r="XR139" s="231"/>
      <c r="XS139" s="231"/>
      <c r="XT139" s="231"/>
      <c r="XU139" s="231"/>
      <c r="XV139" s="231"/>
      <c r="XW139" s="231"/>
      <c r="XX139" s="231"/>
      <c r="XY139" s="231"/>
      <c r="XZ139" s="231"/>
      <c r="YA139" s="231"/>
      <c r="YB139" s="231"/>
      <c r="YC139" s="231"/>
      <c r="YD139" s="231"/>
      <c r="YE139" s="231"/>
      <c r="YF139" s="231"/>
      <c r="YG139" s="231"/>
      <c r="YH139" s="231"/>
      <c r="YI139" s="231"/>
      <c r="YJ139" s="231"/>
      <c r="YK139" s="231"/>
      <c r="YL139" s="231"/>
      <c r="YM139" s="231"/>
      <c r="YN139" s="231"/>
      <c r="YO139" s="231"/>
      <c r="YP139" s="231"/>
      <c r="YQ139" s="231"/>
      <c r="YR139" s="231"/>
      <c r="YS139" s="231"/>
      <c r="YT139" s="231"/>
      <c r="YU139" s="231"/>
      <c r="YV139" s="231"/>
      <c r="YW139" s="231"/>
      <c r="YX139" s="231"/>
      <c r="YY139" s="231"/>
      <c r="YZ139" s="231"/>
      <c r="ZA139" s="231"/>
      <c r="ZB139" s="231"/>
      <c r="ZC139" s="231"/>
      <c r="ZD139" s="231"/>
      <c r="ZE139" s="231"/>
      <c r="ZF139" s="231"/>
      <c r="ZG139" s="231"/>
      <c r="ZH139" s="231"/>
      <c r="ZI139" s="231"/>
      <c r="ZJ139" s="231"/>
      <c r="ZK139" s="231"/>
      <c r="ZL139" s="231"/>
      <c r="ZM139" s="231"/>
      <c r="ZN139" s="231"/>
      <c r="ZO139" s="231"/>
      <c r="ZP139" s="231"/>
      <c r="ZQ139" s="231"/>
      <c r="ZR139" s="231"/>
      <c r="ZS139" s="231"/>
      <c r="ZT139" s="231"/>
      <c r="ZU139" s="231"/>
      <c r="ZV139" s="231"/>
      <c r="ZW139" s="231"/>
      <c r="ZX139" s="231"/>
      <c r="ZY139" s="231"/>
      <c r="ZZ139" s="231"/>
      <c r="AAA139" s="231"/>
      <c r="AAB139" s="231"/>
      <c r="AAC139" s="231"/>
      <c r="AAD139" s="231"/>
      <c r="AAE139" s="231"/>
      <c r="AAF139" s="231"/>
      <c r="AAG139" s="231"/>
      <c r="AAH139" s="231"/>
      <c r="AAI139" s="231"/>
      <c r="AAJ139" s="231"/>
      <c r="AAK139" s="231"/>
      <c r="AAL139" s="231"/>
      <c r="AAM139" s="231"/>
      <c r="AAN139" s="231"/>
      <c r="AAO139" s="231"/>
      <c r="AAP139" s="231"/>
      <c r="AAQ139" s="231"/>
      <c r="AAR139" s="231"/>
      <c r="AAS139" s="231"/>
      <c r="AAT139" s="231"/>
      <c r="AAU139" s="231"/>
      <c r="AAV139" s="231"/>
      <c r="AAW139" s="231"/>
      <c r="AAX139" s="231"/>
      <c r="AAY139" s="231"/>
      <c r="AAZ139" s="231"/>
      <c r="ABA139" s="231"/>
      <c r="ABB139" s="231"/>
      <c r="ABC139" s="231"/>
      <c r="ABD139" s="231"/>
      <c r="ABE139" s="231"/>
      <c r="ABF139" s="231"/>
      <c r="ABG139" s="231"/>
      <c r="ABH139" s="231"/>
      <c r="ABI139" s="231"/>
      <c r="ABJ139" s="231"/>
      <c r="ABK139" s="231"/>
      <c r="ABL139" s="231"/>
      <c r="ABM139" s="231"/>
      <c r="ABN139" s="231"/>
      <c r="ABO139" s="231"/>
      <c r="ABP139" s="231"/>
      <c r="ABQ139" s="231"/>
      <c r="ABR139" s="231"/>
      <c r="ABS139" s="231"/>
      <c r="ABT139" s="231"/>
      <c r="ABU139" s="231"/>
      <c r="ABV139" s="231"/>
      <c r="ABW139" s="231"/>
      <c r="ABX139" s="231"/>
      <c r="ABY139" s="231"/>
      <c r="ABZ139" s="231"/>
      <c r="ACA139" s="231"/>
      <c r="ACB139" s="231"/>
      <c r="ACC139" s="231"/>
      <c r="ACD139" s="231"/>
      <c r="ACE139" s="231"/>
      <c r="ACF139" s="231"/>
      <c r="ACG139" s="231"/>
      <c r="ACH139" s="231"/>
      <c r="ACI139" s="231"/>
      <c r="ACJ139" s="231"/>
      <c r="ACK139" s="231"/>
      <c r="ACL139" s="231"/>
      <c r="ACM139" s="231"/>
      <c r="ACN139" s="231"/>
      <c r="ACO139" s="231"/>
      <c r="ACP139" s="231"/>
      <c r="ACQ139" s="231"/>
      <c r="ACR139" s="231"/>
      <c r="ACS139" s="231"/>
      <c r="ACT139" s="231"/>
      <c r="ACU139" s="231"/>
      <c r="ACV139" s="231"/>
      <c r="ACW139" s="231"/>
      <c r="ACX139" s="231"/>
      <c r="ACY139" s="231"/>
      <c r="ACZ139" s="231"/>
      <c r="ADA139" s="231"/>
      <c r="ADB139" s="231"/>
      <c r="ADC139" s="231"/>
      <c r="ADD139" s="231"/>
      <c r="ADE139" s="231"/>
      <c r="ADF139" s="231"/>
      <c r="ADG139" s="231"/>
      <c r="ADH139" s="231"/>
      <c r="ADI139" s="231"/>
      <c r="ADJ139" s="231"/>
      <c r="ADK139" s="231"/>
      <c r="ADL139" s="231"/>
      <c r="ADM139" s="231"/>
      <c r="ADN139" s="231"/>
      <c r="ADO139" s="231"/>
      <c r="ADP139" s="231"/>
      <c r="ADQ139" s="231"/>
      <c r="ADR139" s="231"/>
      <c r="ADS139" s="231"/>
      <c r="ADT139" s="231"/>
      <c r="ADU139" s="231"/>
      <c r="ADV139" s="231"/>
      <c r="ADW139" s="231"/>
      <c r="ADX139" s="231"/>
      <c r="ADY139" s="231"/>
      <c r="ADZ139" s="231"/>
      <c r="AEA139" s="231"/>
      <c r="AEB139" s="231"/>
      <c r="AEC139" s="231"/>
      <c r="AED139" s="231"/>
      <c r="AEE139" s="231"/>
      <c r="AEF139" s="231"/>
      <c r="AEG139" s="231"/>
      <c r="AEH139" s="231"/>
      <c r="AEI139" s="231"/>
      <c r="AEJ139" s="231"/>
      <c r="AEK139" s="231"/>
      <c r="AEL139" s="231"/>
      <c r="AEM139" s="231"/>
      <c r="AEN139" s="231"/>
      <c r="AEO139" s="231"/>
      <c r="AEP139" s="231"/>
      <c r="AEQ139" s="231"/>
      <c r="AER139" s="231"/>
      <c r="AES139" s="231"/>
      <c r="AET139" s="231"/>
      <c r="AEU139" s="231"/>
      <c r="AEV139" s="231"/>
      <c r="AEW139" s="231"/>
      <c r="AEX139" s="231"/>
      <c r="AEY139" s="231"/>
      <c r="AEZ139" s="231"/>
      <c r="AFA139" s="231"/>
      <c r="AFB139" s="231"/>
      <c r="AFC139" s="231"/>
      <c r="AFD139" s="231"/>
      <c r="AFE139" s="231"/>
      <c r="AFF139" s="231"/>
      <c r="AFG139" s="231"/>
      <c r="AFH139" s="231"/>
      <c r="AFI139" s="231"/>
      <c r="AFJ139" s="231"/>
      <c r="AFK139" s="231"/>
      <c r="AFL139" s="231"/>
      <c r="AFM139" s="231"/>
      <c r="AFN139" s="231"/>
      <c r="AFO139" s="231"/>
      <c r="AFP139" s="231"/>
      <c r="AFQ139" s="231"/>
      <c r="AFR139" s="231"/>
      <c r="AFS139" s="231"/>
      <c r="AFT139" s="231"/>
      <c r="AFU139" s="231"/>
      <c r="AFV139" s="231"/>
      <c r="AFW139" s="231"/>
      <c r="AFX139" s="231"/>
      <c r="AFY139" s="231"/>
      <c r="AFZ139" s="231"/>
      <c r="AGA139" s="231"/>
      <c r="AGB139" s="231"/>
      <c r="AGC139" s="231"/>
      <c r="AGD139" s="231"/>
      <c r="AGE139" s="231"/>
      <c r="AGF139" s="231"/>
      <c r="AGG139" s="231"/>
      <c r="AGH139" s="231"/>
      <c r="AGI139" s="231"/>
      <c r="AGJ139" s="231"/>
      <c r="AGK139" s="231"/>
      <c r="AGL139" s="231"/>
      <c r="AGM139" s="231"/>
      <c r="AGN139" s="231"/>
      <c r="AGO139" s="231"/>
      <c r="AGP139" s="231"/>
      <c r="AGQ139" s="231"/>
      <c r="AGR139" s="231"/>
      <c r="AGS139" s="231"/>
      <c r="AGT139" s="231"/>
      <c r="AGU139" s="231"/>
      <c r="AGV139" s="231"/>
      <c r="AGW139" s="231"/>
      <c r="AGX139" s="231"/>
      <c r="AGY139" s="231"/>
      <c r="AGZ139" s="231"/>
      <c r="AHA139" s="231"/>
      <c r="AHB139" s="231"/>
      <c r="AHC139" s="231"/>
      <c r="AHD139" s="231"/>
      <c r="AHE139" s="231"/>
      <c r="AHF139" s="231"/>
      <c r="AHG139" s="231"/>
      <c r="AHH139" s="231"/>
      <c r="AHI139" s="231"/>
      <c r="AHJ139" s="231"/>
      <c r="AHK139" s="231"/>
      <c r="AHL139" s="231"/>
      <c r="AHM139" s="231"/>
      <c r="AHN139" s="231"/>
      <c r="AHO139" s="231"/>
      <c r="AHP139" s="231"/>
      <c r="AHQ139" s="231"/>
      <c r="AHR139" s="231"/>
      <c r="AHS139" s="231"/>
      <c r="AHT139" s="231"/>
      <c r="AHU139" s="231"/>
      <c r="AHV139" s="231"/>
      <c r="AHW139" s="231"/>
      <c r="AHX139" s="231"/>
      <c r="AHY139" s="231"/>
      <c r="AHZ139" s="231"/>
      <c r="AIA139" s="231"/>
      <c r="AIB139" s="231"/>
      <c r="AIC139" s="231"/>
      <c r="AID139" s="231"/>
      <c r="AIE139" s="231"/>
      <c r="AIF139" s="231"/>
      <c r="AIG139" s="231"/>
      <c r="AIH139" s="231"/>
      <c r="AII139" s="231"/>
      <c r="AIJ139" s="231"/>
      <c r="AIK139" s="231"/>
      <c r="AIL139" s="231"/>
      <c r="AIM139" s="231"/>
      <c r="AIN139" s="231"/>
      <c r="AIO139" s="231"/>
      <c r="AIP139" s="231"/>
      <c r="AIQ139" s="231"/>
      <c r="AIR139" s="231"/>
      <c r="AIS139" s="231"/>
      <c r="AIT139" s="231"/>
      <c r="AIU139" s="231"/>
      <c r="AIV139" s="231"/>
      <c r="AIW139" s="231"/>
      <c r="AIX139" s="231"/>
      <c r="AIY139" s="231"/>
      <c r="AIZ139" s="231"/>
      <c r="AJA139" s="231"/>
      <c r="AJB139" s="231"/>
      <c r="AJC139" s="231"/>
      <c r="AJD139" s="231"/>
      <c r="AJE139" s="231"/>
      <c r="AJF139" s="231"/>
      <c r="AJG139" s="231"/>
      <c r="AJH139" s="231"/>
      <c r="AJI139" s="231"/>
      <c r="AJJ139" s="231"/>
      <c r="AJK139" s="231"/>
      <c r="AJL139" s="231"/>
      <c r="AJM139" s="231"/>
      <c r="AJN139" s="231"/>
      <c r="AJO139" s="231"/>
      <c r="AJP139" s="231"/>
      <c r="AJQ139" s="231"/>
      <c r="AJR139" s="231"/>
      <c r="AJS139" s="231"/>
      <c r="AJT139" s="231"/>
      <c r="AJU139" s="231"/>
      <c r="AJV139" s="231"/>
      <c r="AJW139" s="231"/>
      <c r="AJX139" s="231"/>
      <c r="AJY139" s="231"/>
      <c r="AJZ139" s="231"/>
      <c r="AKA139" s="231"/>
      <c r="AKB139" s="231"/>
      <c r="AKC139" s="231"/>
      <c r="AKD139" s="231"/>
      <c r="AKE139" s="231"/>
      <c r="AKF139" s="231"/>
      <c r="AKG139" s="231"/>
      <c r="AKH139" s="231"/>
      <c r="AKI139" s="231"/>
      <c r="AKJ139" s="231"/>
      <c r="AKK139" s="231"/>
      <c r="AKL139" s="231"/>
      <c r="AKM139" s="231"/>
      <c r="AKN139" s="231"/>
      <c r="AKO139" s="231"/>
      <c r="AKP139" s="231"/>
      <c r="AKQ139" s="231"/>
      <c r="AKR139" s="231"/>
      <c r="AKS139" s="231"/>
      <c r="AKT139" s="231"/>
      <c r="AKU139" s="231"/>
      <c r="AKV139" s="231"/>
      <c r="AKW139" s="231"/>
      <c r="AKX139" s="231"/>
      <c r="AKY139" s="231"/>
      <c r="AKZ139" s="231"/>
      <c r="ALA139" s="231"/>
      <c r="ALB139" s="231"/>
      <c r="ALC139" s="231"/>
      <c r="ALD139" s="231"/>
      <c r="ALE139" s="231"/>
      <c r="ALF139" s="231"/>
      <c r="ALG139" s="231"/>
      <c r="ALH139" s="231"/>
      <c r="ALI139" s="231"/>
      <c r="ALJ139" s="231"/>
      <c r="ALK139" s="231"/>
      <c r="ALL139" s="231"/>
      <c r="ALM139" s="231"/>
      <c r="ALN139" s="231"/>
      <c r="ALO139" s="231"/>
      <c r="ALP139" s="231"/>
      <c r="ALQ139" s="231"/>
      <c r="ALR139" s="231"/>
      <c r="ALS139" s="231"/>
      <c r="ALT139" s="231"/>
      <c r="ALU139" s="231"/>
      <c r="ALV139" s="231"/>
      <c r="ALW139" s="231"/>
      <c r="ALX139" s="231"/>
      <c r="ALY139" s="231"/>
      <c r="ALZ139" s="231"/>
      <c r="AMA139" s="231"/>
      <c r="AMB139" s="231"/>
      <c r="AMC139" s="231"/>
      <c r="AMD139" s="231"/>
      <c r="AME139" s="231"/>
      <c r="AMF139" s="231"/>
      <c r="AMG139" s="231"/>
      <c r="AMH139" s="231"/>
    </row>
    <row r="140" spans="1:1022" s="230" customFormat="1" x14ac:dyDescent="0.25">
      <c r="A140" s="256"/>
      <c r="B140" s="257"/>
      <c r="C140" s="257"/>
      <c r="D140" s="231"/>
      <c r="E140" s="258"/>
      <c r="F140" s="259"/>
      <c r="G140" s="231"/>
      <c r="H140" s="231"/>
      <c r="I140" s="231"/>
      <c r="J140" s="259"/>
      <c r="K140" s="259"/>
      <c r="L140" s="231"/>
      <c r="M140" s="231"/>
      <c r="N140" s="259"/>
      <c r="O140" s="231"/>
      <c r="P140" s="231"/>
      <c r="Q140" s="231"/>
      <c r="R140" s="231"/>
      <c r="S140" s="260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  <c r="AI140" s="231"/>
      <c r="AJ140" s="231"/>
      <c r="AK140" s="319"/>
      <c r="AL140" s="231"/>
      <c r="AM140" s="231"/>
      <c r="AN140" s="231"/>
      <c r="AO140" s="231"/>
      <c r="AP140" s="231"/>
      <c r="AQ140" s="231"/>
      <c r="AR140" s="231"/>
      <c r="AS140" s="231"/>
      <c r="AT140" s="231"/>
      <c r="AU140" s="231"/>
      <c r="AV140" s="319"/>
      <c r="AW140" s="231"/>
      <c r="AX140" s="231"/>
      <c r="AY140" s="231"/>
      <c r="AZ140" s="231"/>
      <c r="BA140" s="231"/>
      <c r="BB140" s="231"/>
      <c r="BC140" s="231"/>
      <c r="BD140" s="231"/>
      <c r="BE140" s="231"/>
      <c r="BF140" s="231"/>
      <c r="BG140" s="231"/>
      <c r="BH140" s="231"/>
      <c r="BI140" s="231"/>
      <c r="BJ140" s="231"/>
      <c r="BK140" s="231"/>
      <c r="BL140" s="231"/>
      <c r="BM140" s="231"/>
      <c r="BN140" s="231"/>
      <c r="BO140" s="231"/>
      <c r="BP140" s="231"/>
      <c r="BQ140" s="231"/>
      <c r="BR140" s="231"/>
      <c r="BS140" s="231"/>
      <c r="BT140" s="231"/>
      <c r="BU140" s="231"/>
      <c r="BV140" s="231"/>
      <c r="BW140" s="231"/>
      <c r="BX140" s="231"/>
      <c r="BY140" s="231"/>
      <c r="BZ140" s="231"/>
      <c r="CA140" s="231"/>
      <c r="CB140" s="231"/>
      <c r="CC140" s="231"/>
      <c r="CD140" s="231"/>
      <c r="CE140" s="231"/>
      <c r="CF140" s="231"/>
      <c r="CG140" s="231"/>
      <c r="CH140" s="231"/>
      <c r="CI140" s="231"/>
      <c r="CJ140" s="231"/>
      <c r="CK140" s="231"/>
      <c r="CL140" s="231"/>
      <c r="CM140" s="231"/>
      <c r="CN140" s="231"/>
      <c r="CO140" s="231"/>
      <c r="CP140" s="231"/>
      <c r="CQ140" s="231"/>
      <c r="CR140" s="231"/>
      <c r="CS140" s="231"/>
      <c r="CT140" s="231"/>
      <c r="CU140" s="231"/>
      <c r="CV140" s="231"/>
      <c r="CW140" s="231"/>
      <c r="CX140" s="231"/>
      <c r="CY140" s="231"/>
      <c r="CZ140" s="231"/>
      <c r="DA140" s="231"/>
      <c r="DB140" s="231"/>
      <c r="DC140" s="231"/>
      <c r="DD140" s="231"/>
      <c r="DE140" s="231"/>
      <c r="DF140" s="231"/>
      <c r="DG140" s="231"/>
      <c r="DH140" s="231"/>
      <c r="DI140" s="231"/>
      <c r="DJ140" s="231"/>
      <c r="DK140" s="231"/>
      <c r="DL140" s="231"/>
      <c r="DM140" s="231"/>
      <c r="DN140" s="231"/>
      <c r="DO140" s="231"/>
      <c r="DP140" s="231"/>
      <c r="DQ140" s="231"/>
      <c r="DR140" s="231"/>
      <c r="DS140" s="231"/>
      <c r="DT140" s="231"/>
      <c r="DU140" s="231"/>
      <c r="DV140" s="231"/>
      <c r="DW140" s="231"/>
      <c r="DX140" s="231"/>
      <c r="DY140" s="231"/>
      <c r="DZ140" s="231"/>
      <c r="EA140" s="231"/>
      <c r="EB140" s="231"/>
      <c r="EC140" s="231"/>
      <c r="ED140" s="231"/>
      <c r="EE140" s="231"/>
      <c r="EF140" s="231"/>
      <c r="EG140" s="231"/>
      <c r="EH140" s="231"/>
      <c r="EI140" s="231"/>
      <c r="EJ140" s="231"/>
      <c r="EK140" s="231"/>
      <c r="EL140" s="231"/>
      <c r="EM140" s="231"/>
      <c r="EN140" s="231"/>
      <c r="EO140" s="231"/>
      <c r="EP140" s="231"/>
      <c r="EQ140" s="231"/>
      <c r="ER140" s="231"/>
      <c r="ES140" s="231"/>
      <c r="ET140" s="231"/>
      <c r="EU140" s="231"/>
      <c r="EV140" s="231"/>
      <c r="EW140" s="231"/>
      <c r="EX140" s="231"/>
      <c r="EY140" s="231"/>
      <c r="EZ140" s="231"/>
      <c r="FA140" s="231"/>
      <c r="FB140" s="231"/>
      <c r="FC140" s="231"/>
      <c r="FD140" s="231"/>
      <c r="FE140" s="231"/>
      <c r="FF140" s="231"/>
      <c r="FG140" s="231"/>
      <c r="FH140" s="231"/>
      <c r="FI140" s="231"/>
      <c r="FJ140" s="231"/>
      <c r="FK140" s="231"/>
      <c r="FL140" s="231"/>
      <c r="FM140" s="231"/>
      <c r="FN140" s="231"/>
      <c r="FO140" s="231"/>
      <c r="FP140" s="231"/>
      <c r="FQ140" s="231"/>
      <c r="FR140" s="231"/>
      <c r="FS140" s="231"/>
      <c r="FT140" s="231"/>
      <c r="FU140" s="231"/>
      <c r="FV140" s="231"/>
      <c r="FW140" s="231"/>
      <c r="FX140" s="231"/>
      <c r="FY140" s="231"/>
      <c r="FZ140" s="231"/>
      <c r="GA140" s="231"/>
      <c r="GB140" s="231"/>
      <c r="GC140" s="231"/>
      <c r="GD140" s="231"/>
      <c r="GE140" s="231"/>
      <c r="GF140" s="231"/>
      <c r="GG140" s="231"/>
      <c r="GH140" s="231"/>
      <c r="GI140" s="231"/>
      <c r="GJ140" s="231"/>
      <c r="GK140" s="231"/>
      <c r="GL140" s="231"/>
      <c r="GM140" s="231"/>
      <c r="GN140" s="231"/>
      <c r="GO140" s="231"/>
      <c r="GP140" s="231"/>
      <c r="GQ140" s="231"/>
      <c r="GR140" s="231"/>
      <c r="GS140" s="231"/>
      <c r="GT140" s="231"/>
      <c r="GU140" s="231"/>
      <c r="GV140" s="231"/>
      <c r="GW140" s="231"/>
      <c r="GX140" s="231"/>
      <c r="GY140" s="231"/>
      <c r="GZ140" s="231"/>
      <c r="HA140" s="231"/>
      <c r="HB140" s="231"/>
      <c r="HC140" s="231"/>
      <c r="HD140" s="231"/>
      <c r="HE140" s="231"/>
      <c r="HF140" s="231"/>
      <c r="HG140" s="231"/>
      <c r="HH140" s="231"/>
      <c r="HI140" s="231"/>
      <c r="HJ140" s="231"/>
      <c r="HK140" s="231"/>
      <c r="HL140" s="231"/>
      <c r="HM140" s="231"/>
      <c r="HN140" s="231"/>
      <c r="HO140" s="231"/>
      <c r="HP140" s="231"/>
      <c r="HQ140" s="231"/>
      <c r="HR140" s="231"/>
      <c r="HS140" s="231"/>
      <c r="HT140" s="231"/>
      <c r="HU140" s="231"/>
      <c r="HV140" s="231"/>
      <c r="HW140" s="231"/>
      <c r="HX140" s="231"/>
      <c r="HY140" s="231"/>
      <c r="HZ140" s="231"/>
      <c r="IA140" s="231"/>
      <c r="IB140" s="231"/>
      <c r="IC140" s="231"/>
      <c r="ID140" s="231"/>
      <c r="IE140" s="231"/>
      <c r="IF140" s="231"/>
      <c r="IG140" s="231"/>
      <c r="IH140" s="231"/>
      <c r="II140" s="231"/>
      <c r="IJ140" s="231"/>
      <c r="IK140" s="231"/>
      <c r="IL140" s="231"/>
      <c r="IM140" s="231"/>
      <c r="IN140" s="231"/>
      <c r="IO140" s="231"/>
      <c r="IP140" s="231"/>
      <c r="IQ140" s="231"/>
      <c r="IR140" s="231"/>
      <c r="IS140" s="231"/>
      <c r="IT140" s="231"/>
      <c r="IU140" s="231"/>
      <c r="IV140" s="231"/>
      <c r="IW140" s="231"/>
      <c r="IX140" s="231"/>
      <c r="IY140" s="231"/>
      <c r="IZ140" s="231"/>
      <c r="JA140" s="231"/>
      <c r="JB140" s="231"/>
      <c r="JC140" s="231"/>
      <c r="JD140" s="231"/>
      <c r="JE140" s="231"/>
      <c r="JF140" s="231"/>
      <c r="JG140" s="231"/>
      <c r="JH140" s="231"/>
      <c r="JI140" s="231"/>
      <c r="JJ140" s="231"/>
      <c r="JK140" s="231"/>
      <c r="JL140" s="231"/>
      <c r="JM140" s="231"/>
      <c r="JN140" s="231"/>
      <c r="JO140" s="231"/>
      <c r="JP140" s="231"/>
      <c r="JQ140" s="231"/>
      <c r="JR140" s="231"/>
      <c r="JS140" s="231"/>
      <c r="JT140" s="231"/>
      <c r="JU140" s="231"/>
      <c r="JV140" s="231"/>
      <c r="JW140" s="231"/>
      <c r="JX140" s="231"/>
      <c r="JY140" s="231"/>
      <c r="JZ140" s="231"/>
      <c r="KA140" s="231"/>
      <c r="KB140" s="231"/>
      <c r="KC140" s="231"/>
      <c r="KD140" s="231"/>
      <c r="KE140" s="231"/>
      <c r="KF140" s="231"/>
      <c r="KG140" s="231"/>
      <c r="KH140" s="231"/>
      <c r="KI140" s="231"/>
      <c r="KJ140" s="231"/>
      <c r="KK140" s="231"/>
      <c r="KL140" s="231"/>
      <c r="KM140" s="231"/>
      <c r="KN140" s="231"/>
      <c r="KO140" s="231"/>
      <c r="KP140" s="231"/>
      <c r="KQ140" s="231"/>
      <c r="KR140" s="231"/>
      <c r="KS140" s="231"/>
      <c r="KT140" s="231"/>
      <c r="KU140" s="231"/>
      <c r="KV140" s="231"/>
      <c r="KW140" s="231"/>
      <c r="KX140" s="231"/>
      <c r="KY140" s="231"/>
      <c r="KZ140" s="231"/>
      <c r="LA140" s="231"/>
      <c r="LB140" s="231"/>
      <c r="LC140" s="231"/>
      <c r="LD140" s="231"/>
      <c r="LE140" s="231"/>
      <c r="LF140" s="231"/>
      <c r="LG140" s="231"/>
      <c r="LH140" s="231"/>
      <c r="LI140" s="231"/>
      <c r="LJ140" s="231"/>
      <c r="LK140" s="231"/>
      <c r="LL140" s="231"/>
      <c r="LM140" s="231"/>
      <c r="LN140" s="231"/>
      <c r="LO140" s="231"/>
      <c r="LP140" s="231"/>
      <c r="LQ140" s="231"/>
      <c r="LR140" s="231"/>
      <c r="LS140" s="231"/>
      <c r="LT140" s="231"/>
      <c r="LU140" s="231"/>
      <c r="LV140" s="231"/>
      <c r="LW140" s="231"/>
      <c r="LX140" s="231"/>
      <c r="LY140" s="231"/>
      <c r="LZ140" s="231"/>
      <c r="MA140" s="231"/>
      <c r="MB140" s="231"/>
      <c r="MC140" s="231"/>
      <c r="MD140" s="231"/>
      <c r="ME140" s="231"/>
      <c r="MF140" s="231"/>
      <c r="MG140" s="231"/>
      <c r="MH140" s="231"/>
      <c r="MI140" s="231"/>
      <c r="MJ140" s="231"/>
      <c r="MK140" s="231"/>
      <c r="ML140" s="231"/>
      <c r="MM140" s="231"/>
      <c r="MN140" s="231"/>
      <c r="MO140" s="231"/>
      <c r="MP140" s="231"/>
      <c r="MQ140" s="231"/>
      <c r="MR140" s="231"/>
      <c r="MS140" s="231"/>
      <c r="MT140" s="231"/>
      <c r="MU140" s="231"/>
      <c r="MV140" s="231"/>
      <c r="MW140" s="231"/>
      <c r="MX140" s="231"/>
      <c r="MY140" s="231"/>
      <c r="MZ140" s="231"/>
      <c r="NA140" s="231"/>
      <c r="NB140" s="231"/>
      <c r="NC140" s="231"/>
      <c r="ND140" s="231"/>
      <c r="NE140" s="231"/>
      <c r="NF140" s="231"/>
      <c r="NG140" s="231"/>
      <c r="NH140" s="231"/>
      <c r="NI140" s="231"/>
      <c r="NJ140" s="231"/>
      <c r="NK140" s="231"/>
      <c r="NL140" s="231"/>
      <c r="NM140" s="231"/>
      <c r="NN140" s="231"/>
      <c r="NO140" s="231"/>
      <c r="NP140" s="231"/>
      <c r="NQ140" s="231"/>
      <c r="NR140" s="231"/>
      <c r="NS140" s="231"/>
      <c r="NT140" s="231"/>
      <c r="NU140" s="231"/>
      <c r="NV140" s="231"/>
      <c r="NW140" s="231"/>
      <c r="NX140" s="231"/>
      <c r="NY140" s="231"/>
      <c r="NZ140" s="231"/>
      <c r="OA140" s="231"/>
      <c r="OB140" s="231"/>
      <c r="OC140" s="231"/>
      <c r="OD140" s="231"/>
      <c r="OE140" s="231"/>
      <c r="OF140" s="231"/>
      <c r="OG140" s="231"/>
      <c r="OH140" s="231"/>
      <c r="OI140" s="231"/>
      <c r="OJ140" s="231"/>
      <c r="OK140" s="231"/>
      <c r="OL140" s="231"/>
      <c r="OM140" s="231"/>
      <c r="ON140" s="231"/>
      <c r="OO140" s="231"/>
      <c r="OP140" s="231"/>
      <c r="OQ140" s="231"/>
      <c r="OR140" s="231"/>
      <c r="OS140" s="231"/>
      <c r="OT140" s="231"/>
      <c r="OU140" s="231"/>
      <c r="OV140" s="231"/>
      <c r="OW140" s="231"/>
      <c r="OX140" s="231"/>
      <c r="OY140" s="231"/>
      <c r="OZ140" s="231"/>
      <c r="PA140" s="231"/>
      <c r="PB140" s="231"/>
      <c r="PC140" s="231"/>
      <c r="PD140" s="231"/>
      <c r="PE140" s="231"/>
      <c r="PF140" s="231"/>
      <c r="PG140" s="231"/>
      <c r="PH140" s="231"/>
      <c r="PI140" s="231"/>
      <c r="PJ140" s="231"/>
      <c r="PK140" s="231"/>
      <c r="PL140" s="231"/>
      <c r="PM140" s="231"/>
      <c r="PN140" s="231"/>
      <c r="PO140" s="231"/>
      <c r="PP140" s="231"/>
      <c r="PQ140" s="231"/>
      <c r="PR140" s="231"/>
      <c r="PS140" s="231"/>
      <c r="PT140" s="231"/>
      <c r="PU140" s="231"/>
      <c r="PV140" s="231"/>
      <c r="PW140" s="231"/>
      <c r="PX140" s="231"/>
      <c r="PY140" s="231"/>
      <c r="PZ140" s="231"/>
      <c r="QA140" s="231"/>
      <c r="QB140" s="231"/>
      <c r="QC140" s="231"/>
      <c r="QD140" s="231"/>
      <c r="QE140" s="231"/>
      <c r="QF140" s="231"/>
      <c r="QG140" s="231"/>
      <c r="QH140" s="231"/>
      <c r="QI140" s="231"/>
      <c r="QJ140" s="231"/>
      <c r="QK140" s="231"/>
      <c r="QL140" s="231"/>
      <c r="QM140" s="231"/>
      <c r="QN140" s="231"/>
      <c r="QO140" s="231"/>
      <c r="QP140" s="231"/>
      <c r="QQ140" s="231"/>
      <c r="QR140" s="231"/>
      <c r="QS140" s="231"/>
      <c r="QT140" s="231"/>
      <c r="QU140" s="231"/>
      <c r="QV140" s="231"/>
      <c r="QW140" s="231"/>
      <c r="QX140" s="231"/>
      <c r="QY140" s="231"/>
      <c r="QZ140" s="231"/>
      <c r="RA140" s="231"/>
      <c r="RB140" s="231"/>
      <c r="RC140" s="231"/>
      <c r="RD140" s="231"/>
      <c r="RE140" s="231"/>
      <c r="RF140" s="231"/>
      <c r="RG140" s="231"/>
      <c r="RH140" s="231"/>
      <c r="RI140" s="231"/>
      <c r="RJ140" s="231"/>
      <c r="RK140" s="231"/>
      <c r="RL140" s="231"/>
      <c r="RM140" s="231"/>
      <c r="RN140" s="231"/>
      <c r="RO140" s="231"/>
      <c r="RP140" s="231"/>
      <c r="RQ140" s="231"/>
      <c r="RR140" s="231"/>
      <c r="RS140" s="231"/>
      <c r="RT140" s="231"/>
      <c r="RU140" s="231"/>
      <c r="RV140" s="231"/>
      <c r="RW140" s="231"/>
      <c r="RX140" s="231"/>
      <c r="RY140" s="231"/>
      <c r="RZ140" s="231"/>
      <c r="SA140" s="231"/>
      <c r="SB140" s="231"/>
      <c r="SC140" s="231"/>
      <c r="SD140" s="231"/>
      <c r="SE140" s="231"/>
      <c r="SF140" s="231"/>
      <c r="SG140" s="231"/>
      <c r="SH140" s="231"/>
      <c r="SI140" s="231"/>
      <c r="SJ140" s="231"/>
      <c r="SK140" s="231"/>
      <c r="SL140" s="231"/>
      <c r="SM140" s="231"/>
      <c r="SN140" s="231"/>
      <c r="SO140" s="231"/>
      <c r="SP140" s="231"/>
      <c r="SQ140" s="231"/>
      <c r="SR140" s="231"/>
      <c r="SS140" s="231"/>
      <c r="ST140" s="231"/>
      <c r="SU140" s="231"/>
      <c r="SV140" s="231"/>
      <c r="SW140" s="231"/>
      <c r="SX140" s="231"/>
      <c r="SY140" s="231"/>
      <c r="SZ140" s="231"/>
      <c r="TA140" s="231"/>
      <c r="TB140" s="231"/>
      <c r="TC140" s="231"/>
      <c r="TD140" s="231"/>
      <c r="TE140" s="231"/>
      <c r="TF140" s="231"/>
      <c r="TG140" s="231"/>
      <c r="TH140" s="231"/>
      <c r="TI140" s="231"/>
      <c r="TJ140" s="231"/>
      <c r="TK140" s="231"/>
      <c r="TL140" s="231"/>
      <c r="TM140" s="231"/>
      <c r="TN140" s="231"/>
      <c r="TO140" s="231"/>
      <c r="TP140" s="231"/>
      <c r="TQ140" s="231"/>
      <c r="TR140" s="231"/>
      <c r="TS140" s="231"/>
      <c r="TT140" s="231"/>
      <c r="TU140" s="231"/>
      <c r="TV140" s="231"/>
      <c r="TW140" s="231"/>
      <c r="TX140" s="231"/>
      <c r="TY140" s="231"/>
      <c r="TZ140" s="231"/>
      <c r="UA140" s="231"/>
      <c r="UB140" s="231"/>
      <c r="UC140" s="231"/>
      <c r="UD140" s="231"/>
      <c r="UE140" s="231"/>
      <c r="UF140" s="231"/>
      <c r="UG140" s="231"/>
      <c r="UH140" s="231"/>
      <c r="UI140" s="231"/>
      <c r="UJ140" s="231"/>
      <c r="UK140" s="231"/>
      <c r="UL140" s="231"/>
      <c r="UM140" s="231"/>
      <c r="UN140" s="231"/>
      <c r="UO140" s="231"/>
      <c r="UP140" s="231"/>
      <c r="UQ140" s="231"/>
      <c r="UR140" s="231"/>
      <c r="US140" s="231"/>
      <c r="UT140" s="231"/>
      <c r="UU140" s="231"/>
      <c r="UV140" s="231"/>
      <c r="UW140" s="231"/>
      <c r="UX140" s="231"/>
      <c r="UY140" s="231"/>
      <c r="UZ140" s="231"/>
      <c r="VA140" s="231"/>
      <c r="VB140" s="231"/>
      <c r="VC140" s="231"/>
      <c r="VD140" s="231"/>
      <c r="VE140" s="231"/>
      <c r="VF140" s="231"/>
      <c r="VG140" s="231"/>
      <c r="VH140" s="231"/>
      <c r="VI140" s="231"/>
      <c r="VJ140" s="231"/>
      <c r="VK140" s="231"/>
      <c r="VL140" s="231"/>
      <c r="VM140" s="231"/>
      <c r="VN140" s="231"/>
      <c r="VO140" s="231"/>
      <c r="VP140" s="231"/>
      <c r="VQ140" s="231"/>
      <c r="VR140" s="231"/>
      <c r="VS140" s="231"/>
      <c r="VT140" s="231"/>
      <c r="VU140" s="231"/>
      <c r="VV140" s="231"/>
      <c r="VW140" s="231"/>
      <c r="VX140" s="231"/>
      <c r="VY140" s="231"/>
      <c r="VZ140" s="231"/>
      <c r="WA140" s="231"/>
      <c r="WB140" s="231"/>
      <c r="WC140" s="231"/>
      <c r="WD140" s="231"/>
      <c r="WE140" s="231"/>
      <c r="WF140" s="231"/>
      <c r="WG140" s="231"/>
      <c r="WH140" s="231"/>
      <c r="WI140" s="231"/>
      <c r="WJ140" s="231"/>
      <c r="WK140" s="231"/>
      <c r="WL140" s="231"/>
      <c r="WM140" s="231"/>
      <c r="WN140" s="231"/>
      <c r="WO140" s="231"/>
      <c r="WP140" s="231"/>
      <c r="WQ140" s="231"/>
      <c r="WR140" s="231"/>
      <c r="WS140" s="231"/>
      <c r="WT140" s="231"/>
      <c r="WU140" s="231"/>
      <c r="WV140" s="231"/>
      <c r="WW140" s="231"/>
      <c r="WX140" s="231"/>
      <c r="WY140" s="231"/>
      <c r="WZ140" s="231"/>
      <c r="XA140" s="231"/>
      <c r="XB140" s="231"/>
      <c r="XC140" s="231"/>
      <c r="XD140" s="231"/>
      <c r="XE140" s="231"/>
      <c r="XF140" s="231"/>
      <c r="XG140" s="231"/>
      <c r="XH140" s="231"/>
      <c r="XI140" s="231"/>
      <c r="XJ140" s="231"/>
      <c r="XK140" s="231"/>
      <c r="XL140" s="231"/>
      <c r="XM140" s="231"/>
      <c r="XN140" s="231"/>
      <c r="XO140" s="231"/>
      <c r="XP140" s="231"/>
      <c r="XQ140" s="231"/>
      <c r="XR140" s="231"/>
      <c r="XS140" s="231"/>
      <c r="XT140" s="231"/>
      <c r="XU140" s="231"/>
      <c r="XV140" s="231"/>
      <c r="XW140" s="231"/>
      <c r="XX140" s="231"/>
      <c r="XY140" s="231"/>
      <c r="XZ140" s="231"/>
      <c r="YA140" s="231"/>
      <c r="YB140" s="231"/>
      <c r="YC140" s="231"/>
      <c r="YD140" s="231"/>
      <c r="YE140" s="231"/>
      <c r="YF140" s="231"/>
      <c r="YG140" s="231"/>
      <c r="YH140" s="231"/>
      <c r="YI140" s="231"/>
      <c r="YJ140" s="231"/>
      <c r="YK140" s="231"/>
      <c r="YL140" s="231"/>
      <c r="YM140" s="231"/>
      <c r="YN140" s="231"/>
      <c r="YO140" s="231"/>
      <c r="YP140" s="231"/>
      <c r="YQ140" s="231"/>
      <c r="YR140" s="231"/>
      <c r="YS140" s="231"/>
      <c r="YT140" s="231"/>
      <c r="YU140" s="231"/>
      <c r="YV140" s="231"/>
      <c r="YW140" s="231"/>
      <c r="YX140" s="231"/>
      <c r="YY140" s="231"/>
      <c r="YZ140" s="231"/>
      <c r="ZA140" s="231"/>
      <c r="ZB140" s="231"/>
      <c r="ZC140" s="231"/>
      <c r="ZD140" s="231"/>
      <c r="ZE140" s="231"/>
      <c r="ZF140" s="231"/>
      <c r="ZG140" s="231"/>
      <c r="ZH140" s="231"/>
      <c r="ZI140" s="231"/>
      <c r="ZJ140" s="231"/>
      <c r="ZK140" s="231"/>
      <c r="ZL140" s="231"/>
      <c r="ZM140" s="231"/>
      <c r="ZN140" s="231"/>
      <c r="ZO140" s="231"/>
      <c r="ZP140" s="231"/>
      <c r="ZQ140" s="231"/>
      <c r="ZR140" s="231"/>
      <c r="ZS140" s="231"/>
      <c r="ZT140" s="231"/>
      <c r="ZU140" s="231"/>
      <c r="ZV140" s="231"/>
      <c r="ZW140" s="231"/>
      <c r="ZX140" s="231"/>
      <c r="ZY140" s="231"/>
      <c r="ZZ140" s="231"/>
      <c r="AAA140" s="231"/>
      <c r="AAB140" s="231"/>
      <c r="AAC140" s="231"/>
      <c r="AAD140" s="231"/>
      <c r="AAE140" s="231"/>
      <c r="AAF140" s="231"/>
      <c r="AAG140" s="231"/>
      <c r="AAH140" s="231"/>
      <c r="AAI140" s="231"/>
      <c r="AAJ140" s="231"/>
      <c r="AAK140" s="231"/>
      <c r="AAL140" s="231"/>
      <c r="AAM140" s="231"/>
      <c r="AAN140" s="231"/>
      <c r="AAO140" s="231"/>
      <c r="AAP140" s="231"/>
      <c r="AAQ140" s="231"/>
      <c r="AAR140" s="231"/>
      <c r="AAS140" s="231"/>
      <c r="AAT140" s="231"/>
      <c r="AAU140" s="231"/>
      <c r="AAV140" s="231"/>
      <c r="AAW140" s="231"/>
      <c r="AAX140" s="231"/>
      <c r="AAY140" s="231"/>
      <c r="AAZ140" s="231"/>
      <c r="ABA140" s="231"/>
      <c r="ABB140" s="231"/>
      <c r="ABC140" s="231"/>
      <c r="ABD140" s="231"/>
      <c r="ABE140" s="231"/>
      <c r="ABF140" s="231"/>
      <c r="ABG140" s="231"/>
      <c r="ABH140" s="231"/>
      <c r="ABI140" s="231"/>
      <c r="ABJ140" s="231"/>
      <c r="ABK140" s="231"/>
      <c r="ABL140" s="231"/>
      <c r="ABM140" s="231"/>
      <c r="ABN140" s="231"/>
      <c r="ABO140" s="231"/>
      <c r="ABP140" s="231"/>
      <c r="ABQ140" s="231"/>
      <c r="ABR140" s="231"/>
      <c r="ABS140" s="231"/>
      <c r="ABT140" s="231"/>
      <c r="ABU140" s="231"/>
      <c r="ABV140" s="231"/>
      <c r="ABW140" s="231"/>
      <c r="ABX140" s="231"/>
      <c r="ABY140" s="231"/>
      <c r="ABZ140" s="231"/>
      <c r="ACA140" s="231"/>
      <c r="ACB140" s="231"/>
      <c r="ACC140" s="231"/>
      <c r="ACD140" s="231"/>
      <c r="ACE140" s="231"/>
      <c r="ACF140" s="231"/>
      <c r="ACG140" s="231"/>
      <c r="ACH140" s="231"/>
      <c r="ACI140" s="231"/>
      <c r="ACJ140" s="231"/>
      <c r="ACK140" s="231"/>
      <c r="ACL140" s="231"/>
      <c r="ACM140" s="231"/>
      <c r="ACN140" s="231"/>
      <c r="ACO140" s="231"/>
      <c r="ACP140" s="231"/>
      <c r="ACQ140" s="231"/>
      <c r="ACR140" s="231"/>
      <c r="ACS140" s="231"/>
      <c r="ACT140" s="231"/>
      <c r="ACU140" s="231"/>
      <c r="ACV140" s="231"/>
      <c r="ACW140" s="231"/>
      <c r="ACX140" s="231"/>
      <c r="ACY140" s="231"/>
      <c r="ACZ140" s="231"/>
      <c r="ADA140" s="231"/>
      <c r="ADB140" s="231"/>
      <c r="ADC140" s="231"/>
      <c r="ADD140" s="231"/>
      <c r="ADE140" s="231"/>
      <c r="ADF140" s="231"/>
      <c r="ADG140" s="231"/>
      <c r="ADH140" s="231"/>
      <c r="ADI140" s="231"/>
      <c r="ADJ140" s="231"/>
      <c r="ADK140" s="231"/>
      <c r="ADL140" s="231"/>
      <c r="ADM140" s="231"/>
      <c r="ADN140" s="231"/>
      <c r="ADO140" s="231"/>
      <c r="ADP140" s="231"/>
      <c r="ADQ140" s="231"/>
      <c r="ADR140" s="231"/>
      <c r="ADS140" s="231"/>
      <c r="ADT140" s="231"/>
      <c r="ADU140" s="231"/>
      <c r="ADV140" s="231"/>
      <c r="ADW140" s="231"/>
      <c r="ADX140" s="231"/>
      <c r="ADY140" s="231"/>
      <c r="ADZ140" s="231"/>
      <c r="AEA140" s="231"/>
      <c r="AEB140" s="231"/>
      <c r="AEC140" s="231"/>
      <c r="AED140" s="231"/>
      <c r="AEE140" s="231"/>
      <c r="AEF140" s="231"/>
      <c r="AEG140" s="231"/>
      <c r="AEH140" s="231"/>
      <c r="AEI140" s="231"/>
      <c r="AEJ140" s="231"/>
      <c r="AEK140" s="231"/>
      <c r="AEL140" s="231"/>
      <c r="AEM140" s="231"/>
      <c r="AEN140" s="231"/>
      <c r="AEO140" s="231"/>
      <c r="AEP140" s="231"/>
      <c r="AEQ140" s="231"/>
      <c r="AER140" s="231"/>
      <c r="AES140" s="231"/>
      <c r="AET140" s="231"/>
      <c r="AEU140" s="231"/>
      <c r="AEV140" s="231"/>
      <c r="AEW140" s="231"/>
      <c r="AEX140" s="231"/>
      <c r="AEY140" s="231"/>
      <c r="AEZ140" s="231"/>
      <c r="AFA140" s="231"/>
      <c r="AFB140" s="231"/>
      <c r="AFC140" s="231"/>
      <c r="AFD140" s="231"/>
      <c r="AFE140" s="231"/>
      <c r="AFF140" s="231"/>
      <c r="AFG140" s="231"/>
      <c r="AFH140" s="231"/>
      <c r="AFI140" s="231"/>
      <c r="AFJ140" s="231"/>
      <c r="AFK140" s="231"/>
      <c r="AFL140" s="231"/>
      <c r="AFM140" s="231"/>
      <c r="AFN140" s="231"/>
      <c r="AFO140" s="231"/>
      <c r="AFP140" s="231"/>
      <c r="AFQ140" s="231"/>
      <c r="AFR140" s="231"/>
      <c r="AFS140" s="231"/>
      <c r="AFT140" s="231"/>
      <c r="AFU140" s="231"/>
      <c r="AFV140" s="231"/>
      <c r="AFW140" s="231"/>
      <c r="AFX140" s="231"/>
      <c r="AFY140" s="231"/>
      <c r="AFZ140" s="231"/>
      <c r="AGA140" s="231"/>
      <c r="AGB140" s="231"/>
      <c r="AGC140" s="231"/>
      <c r="AGD140" s="231"/>
      <c r="AGE140" s="231"/>
      <c r="AGF140" s="231"/>
      <c r="AGG140" s="231"/>
      <c r="AGH140" s="231"/>
      <c r="AGI140" s="231"/>
      <c r="AGJ140" s="231"/>
      <c r="AGK140" s="231"/>
      <c r="AGL140" s="231"/>
      <c r="AGM140" s="231"/>
      <c r="AGN140" s="231"/>
      <c r="AGO140" s="231"/>
      <c r="AGP140" s="231"/>
      <c r="AGQ140" s="231"/>
      <c r="AGR140" s="231"/>
      <c r="AGS140" s="231"/>
      <c r="AGT140" s="231"/>
      <c r="AGU140" s="231"/>
      <c r="AGV140" s="231"/>
      <c r="AGW140" s="231"/>
      <c r="AGX140" s="231"/>
      <c r="AGY140" s="231"/>
      <c r="AGZ140" s="231"/>
      <c r="AHA140" s="231"/>
      <c r="AHB140" s="231"/>
      <c r="AHC140" s="231"/>
      <c r="AHD140" s="231"/>
      <c r="AHE140" s="231"/>
      <c r="AHF140" s="231"/>
      <c r="AHG140" s="231"/>
      <c r="AHH140" s="231"/>
      <c r="AHI140" s="231"/>
      <c r="AHJ140" s="231"/>
      <c r="AHK140" s="231"/>
      <c r="AHL140" s="231"/>
      <c r="AHM140" s="231"/>
      <c r="AHN140" s="231"/>
      <c r="AHO140" s="231"/>
      <c r="AHP140" s="231"/>
      <c r="AHQ140" s="231"/>
      <c r="AHR140" s="231"/>
      <c r="AHS140" s="231"/>
      <c r="AHT140" s="231"/>
      <c r="AHU140" s="231"/>
      <c r="AHV140" s="231"/>
      <c r="AHW140" s="231"/>
      <c r="AHX140" s="231"/>
      <c r="AHY140" s="231"/>
      <c r="AHZ140" s="231"/>
      <c r="AIA140" s="231"/>
      <c r="AIB140" s="231"/>
      <c r="AIC140" s="231"/>
      <c r="AID140" s="231"/>
      <c r="AIE140" s="231"/>
      <c r="AIF140" s="231"/>
      <c r="AIG140" s="231"/>
      <c r="AIH140" s="231"/>
      <c r="AII140" s="231"/>
      <c r="AIJ140" s="231"/>
      <c r="AIK140" s="231"/>
      <c r="AIL140" s="231"/>
      <c r="AIM140" s="231"/>
      <c r="AIN140" s="231"/>
      <c r="AIO140" s="231"/>
      <c r="AIP140" s="231"/>
      <c r="AIQ140" s="231"/>
      <c r="AIR140" s="231"/>
      <c r="AIS140" s="231"/>
      <c r="AIT140" s="231"/>
      <c r="AIU140" s="231"/>
      <c r="AIV140" s="231"/>
      <c r="AIW140" s="231"/>
      <c r="AIX140" s="231"/>
      <c r="AIY140" s="231"/>
      <c r="AIZ140" s="231"/>
      <c r="AJA140" s="231"/>
      <c r="AJB140" s="231"/>
      <c r="AJC140" s="231"/>
      <c r="AJD140" s="231"/>
      <c r="AJE140" s="231"/>
      <c r="AJF140" s="231"/>
      <c r="AJG140" s="231"/>
      <c r="AJH140" s="231"/>
      <c r="AJI140" s="231"/>
      <c r="AJJ140" s="231"/>
      <c r="AJK140" s="231"/>
      <c r="AJL140" s="231"/>
      <c r="AJM140" s="231"/>
      <c r="AJN140" s="231"/>
      <c r="AJO140" s="231"/>
      <c r="AJP140" s="231"/>
      <c r="AJQ140" s="231"/>
      <c r="AJR140" s="231"/>
      <c r="AJS140" s="231"/>
      <c r="AJT140" s="231"/>
      <c r="AJU140" s="231"/>
      <c r="AJV140" s="231"/>
      <c r="AJW140" s="231"/>
      <c r="AJX140" s="231"/>
      <c r="AJY140" s="231"/>
      <c r="AJZ140" s="231"/>
      <c r="AKA140" s="231"/>
      <c r="AKB140" s="231"/>
      <c r="AKC140" s="231"/>
      <c r="AKD140" s="231"/>
      <c r="AKE140" s="231"/>
      <c r="AKF140" s="231"/>
      <c r="AKG140" s="231"/>
      <c r="AKH140" s="231"/>
      <c r="AKI140" s="231"/>
      <c r="AKJ140" s="231"/>
      <c r="AKK140" s="231"/>
      <c r="AKL140" s="231"/>
      <c r="AKM140" s="231"/>
      <c r="AKN140" s="231"/>
      <c r="AKO140" s="231"/>
      <c r="AKP140" s="231"/>
      <c r="AKQ140" s="231"/>
      <c r="AKR140" s="231"/>
      <c r="AKS140" s="231"/>
      <c r="AKT140" s="231"/>
      <c r="AKU140" s="231"/>
      <c r="AKV140" s="231"/>
      <c r="AKW140" s="231"/>
      <c r="AKX140" s="231"/>
      <c r="AKY140" s="231"/>
      <c r="AKZ140" s="231"/>
      <c r="ALA140" s="231"/>
      <c r="ALB140" s="231"/>
      <c r="ALC140" s="231"/>
      <c r="ALD140" s="231"/>
      <c r="ALE140" s="231"/>
      <c r="ALF140" s="231"/>
      <c r="ALG140" s="231"/>
      <c r="ALH140" s="231"/>
      <c r="ALI140" s="231"/>
      <c r="ALJ140" s="231"/>
      <c r="ALK140" s="231"/>
      <c r="ALL140" s="231"/>
      <c r="ALM140" s="231"/>
      <c r="ALN140" s="231"/>
      <c r="ALO140" s="231"/>
      <c r="ALP140" s="231"/>
      <c r="ALQ140" s="231"/>
      <c r="ALR140" s="231"/>
      <c r="ALS140" s="231"/>
      <c r="ALT140" s="231"/>
      <c r="ALU140" s="231"/>
      <c r="ALV140" s="231"/>
      <c r="ALW140" s="231"/>
      <c r="ALX140" s="231"/>
      <c r="ALY140" s="231"/>
      <c r="ALZ140" s="231"/>
      <c r="AMA140" s="231"/>
      <c r="AMB140" s="231"/>
      <c r="AMC140" s="231"/>
      <c r="AMD140" s="231"/>
      <c r="AME140" s="231"/>
      <c r="AMF140" s="231"/>
      <c r="AMG140" s="231"/>
      <c r="AMH140" s="231"/>
    </row>
    <row r="141" spans="1:1022" x14ac:dyDescent="0.25">
      <c r="A141" s="240"/>
      <c r="B141" s="241"/>
      <c r="C141" s="222"/>
      <c r="D141" s="242"/>
      <c r="E141" s="243"/>
      <c r="F141" s="244"/>
      <c r="G141" s="245"/>
      <c r="H141" s="246"/>
      <c r="I141" s="247"/>
      <c r="J141" s="248"/>
      <c r="K141" s="249"/>
      <c r="L141" s="250"/>
      <c r="M141" s="206"/>
      <c r="N141" s="251"/>
      <c r="O141" s="206"/>
      <c r="P141" s="206"/>
      <c r="Q141" s="206"/>
      <c r="R141" s="206"/>
      <c r="S141" s="252"/>
      <c r="T141" s="206"/>
      <c r="U141" s="206"/>
      <c r="V141" s="206"/>
      <c r="W141" s="206"/>
      <c r="X141" s="206"/>
      <c r="Y141" s="206"/>
      <c r="Z141" s="253"/>
      <c r="AA141" s="206"/>
      <c r="AB141" s="206"/>
      <c r="AC141" s="207"/>
      <c r="AD141" s="206"/>
      <c r="AE141" s="206"/>
      <c r="AF141" s="206"/>
      <c r="AG141" s="254"/>
      <c r="AH141" s="255"/>
      <c r="AI141" s="206"/>
      <c r="AJ141" s="206"/>
      <c r="AK141" s="320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320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6"/>
      <c r="CQ141" s="206"/>
      <c r="CR141" s="206"/>
      <c r="CS141" s="206"/>
      <c r="CT141" s="206"/>
      <c r="CU141" s="206"/>
      <c r="CV141" s="206"/>
      <c r="CW141" s="206"/>
      <c r="CX141" s="206"/>
      <c r="CY141" s="206"/>
      <c r="CZ141" s="206"/>
      <c r="DA141" s="206"/>
      <c r="DB141" s="206"/>
      <c r="DC141" s="206"/>
      <c r="DD141" s="206"/>
      <c r="DE141" s="206"/>
      <c r="DF141" s="206"/>
      <c r="DG141" s="206"/>
      <c r="DH141" s="206"/>
      <c r="DI141" s="206"/>
      <c r="DJ141" s="206"/>
      <c r="DK141" s="206"/>
      <c r="DL141" s="206"/>
      <c r="DM141" s="206"/>
      <c r="DN141" s="206"/>
      <c r="DO141" s="206"/>
      <c r="DP141" s="206"/>
      <c r="DQ141" s="206"/>
      <c r="DR141" s="206"/>
      <c r="DS141" s="206"/>
      <c r="DT141" s="206"/>
      <c r="DU141" s="206"/>
      <c r="DV141" s="206"/>
      <c r="DW141" s="206"/>
      <c r="DX141" s="206"/>
      <c r="DY141" s="206"/>
      <c r="DZ141" s="206"/>
      <c r="EA141" s="206"/>
      <c r="EB141" s="206"/>
      <c r="EC141" s="206"/>
      <c r="ED141" s="206"/>
      <c r="EE141" s="206"/>
      <c r="EF141" s="206"/>
      <c r="EG141" s="206"/>
      <c r="EH141" s="206"/>
      <c r="EI141" s="206"/>
      <c r="EJ141" s="206"/>
      <c r="EK141" s="206"/>
      <c r="EL141" s="206"/>
      <c r="EM141" s="206"/>
      <c r="EN141" s="206"/>
      <c r="EO141" s="206"/>
      <c r="EP141" s="206"/>
      <c r="EQ141" s="206"/>
      <c r="ER141" s="206"/>
      <c r="ES141" s="206"/>
      <c r="ET141" s="206"/>
      <c r="EU141" s="206"/>
      <c r="EV141" s="206"/>
      <c r="EW141" s="206"/>
      <c r="EX141" s="206"/>
      <c r="EY141" s="206"/>
      <c r="EZ141" s="206"/>
      <c r="FA141" s="206"/>
      <c r="FB141" s="206"/>
      <c r="FC141" s="206"/>
      <c r="FD141" s="206"/>
      <c r="FE141" s="206"/>
      <c r="FF141" s="206"/>
      <c r="FG141" s="206"/>
      <c r="FH141" s="206"/>
      <c r="FI141" s="206"/>
      <c r="FJ141" s="206"/>
      <c r="FK141" s="206"/>
      <c r="FL141" s="206"/>
      <c r="FM141" s="206"/>
      <c r="FN141" s="206"/>
      <c r="FO141" s="206"/>
      <c r="FP141" s="206"/>
      <c r="FQ141" s="206"/>
      <c r="FR141" s="206"/>
      <c r="FS141" s="206"/>
      <c r="FT141" s="206"/>
      <c r="FU141" s="206"/>
      <c r="FV141" s="206"/>
      <c r="FW141" s="206"/>
      <c r="FX141" s="206"/>
      <c r="FY141" s="206"/>
      <c r="FZ141" s="206"/>
      <c r="GA141" s="206"/>
      <c r="GB141" s="206"/>
      <c r="GC141" s="206"/>
      <c r="GD141" s="206"/>
      <c r="GE141" s="206"/>
      <c r="GF141" s="206"/>
      <c r="GG141" s="206"/>
      <c r="GH141" s="206"/>
      <c r="GI141" s="206"/>
      <c r="GJ141" s="206"/>
      <c r="GK141" s="206"/>
      <c r="GL141" s="206"/>
      <c r="GM141" s="206"/>
      <c r="GN141" s="206"/>
      <c r="GO141" s="206"/>
      <c r="GP141" s="206"/>
      <c r="GQ141" s="206"/>
      <c r="GR141" s="206"/>
      <c r="GS141" s="206"/>
      <c r="GT141" s="206"/>
      <c r="GU141" s="206"/>
      <c r="GV141" s="206"/>
      <c r="GW141" s="206"/>
      <c r="GX141" s="206"/>
      <c r="GY141" s="206"/>
      <c r="GZ141" s="206"/>
      <c r="HA141" s="206"/>
      <c r="HB141" s="206"/>
      <c r="HC141" s="206"/>
      <c r="HD141" s="206"/>
      <c r="HE141" s="206"/>
      <c r="HF141" s="206"/>
      <c r="HG141" s="206"/>
      <c r="HH141" s="206"/>
      <c r="HI141" s="206"/>
      <c r="HJ141" s="206"/>
      <c r="HK141" s="206"/>
      <c r="HL141" s="206"/>
      <c r="HM141" s="206"/>
      <c r="HN141" s="206"/>
      <c r="HO141" s="206"/>
      <c r="HP141" s="206"/>
      <c r="HQ141" s="206"/>
      <c r="HR141" s="206"/>
      <c r="HS141" s="206"/>
      <c r="HT141" s="206"/>
      <c r="HU141" s="206"/>
      <c r="HV141" s="206"/>
      <c r="HW141" s="206"/>
      <c r="HX141" s="206"/>
      <c r="HY141" s="206"/>
      <c r="HZ141" s="206"/>
      <c r="IA141" s="206"/>
      <c r="IB141" s="206"/>
      <c r="IC141" s="206"/>
      <c r="ID141" s="206"/>
      <c r="IE141" s="206"/>
      <c r="IF141" s="206"/>
      <c r="IG141" s="206"/>
      <c r="IH141" s="206"/>
      <c r="II141" s="206"/>
      <c r="IJ141" s="206"/>
      <c r="IK141" s="206"/>
      <c r="IL141" s="206"/>
      <c r="IM141" s="206"/>
      <c r="IN141" s="206"/>
      <c r="IO141" s="206"/>
      <c r="IP141" s="206"/>
      <c r="IQ141" s="206"/>
      <c r="IR141" s="206"/>
      <c r="IS141" s="206"/>
      <c r="IT141" s="206"/>
      <c r="IU141" s="206"/>
      <c r="IV141" s="206"/>
      <c r="IW141" s="206"/>
      <c r="IX141" s="206"/>
      <c r="IY141" s="206"/>
      <c r="IZ141" s="206"/>
      <c r="JA141" s="206"/>
      <c r="JB141" s="206"/>
      <c r="JC141" s="206"/>
      <c r="JD141" s="206"/>
      <c r="JE141" s="206"/>
      <c r="JF141" s="206"/>
      <c r="JG141" s="206"/>
      <c r="JH141" s="206"/>
      <c r="JI141" s="206"/>
      <c r="JJ141" s="206"/>
      <c r="JK141" s="206"/>
      <c r="JL141" s="206"/>
      <c r="JM141" s="206"/>
      <c r="JN141" s="206"/>
      <c r="JO141" s="206"/>
      <c r="JP141" s="206"/>
      <c r="JQ141" s="206"/>
      <c r="JR141" s="206"/>
      <c r="JS141" s="206"/>
      <c r="JT141" s="206"/>
      <c r="JU141" s="206"/>
      <c r="JV141" s="206"/>
      <c r="JW141" s="206"/>
      <c r="JX141" s="206"/>
      <c r="JY141" s="206"/>
      <c r="JZ141" s="206"/>
      <c r="KA141" s="206"/>
      <c r="KB141" s="206"/>
      <c r="KC141" s="206"/>
      <c r="KD141" s="206"/>
      <c r="KE141" s="206"/>
      <c r="KF141" s="206"/>
      <c r="KG141" s="206"/>
      <c r="KH141" s="206"/>
      <c r="KI141" s="206"/>
      <c r="KJ141" s="206"/>
      <c r="KK141" s="206"/>
      <c r="KL141" s="206"/>
      <c r="KM141" s="206"/>
      <c r="KN141" s="206"/>
      <c r="KO141" s="206"/>
      <c r="KP141" s="206"/>
      <c r="KQ141" s="206"/>
      <c r="KR141" s="206"/>
      <c r="KS141" s="206"/>
      <c r="KT141" s="206"/>
      <c r="KU141" s="206"/>
      <c r="KV141" s="206"/>
      <c r="KW141" s="206"/>
      <c r="KX141" s="206"/>
      <c r="KY141" s="206"/>
      <c r="KZ141" s="206"/>
      <c r="LA141" s="206"/>
      <c r="LB141" s="206"/>
      <c r="LC141" s="206"/>
      <c r="LD141" s="206"/>
      <c r="LE141" s="206"/>
      <c r="LF141" s="206"/>
      <c r="LG141" s="206"/>
      <c r="LH141" s="206"/>
      <c r="LI141" s="206"/>
      <c r="LJ141" s="206"/>
      <c r="LK141" s="206"/>
      <c r="LL141" s="206"/>
      <c r="LM141" s="206"/>
      <c r="LN141" s="206"/>
      <c r="LO141" s="206"/>
      <c r="LP141" s="206"/>
      <c r="LQ141" s="206"/>
      <c r="LR141" s="206"/>
      <c r="LS141" s="206"/>
      <c r="LT141" s="206"/>
      <c r="LU141" s="206"/>
      <c r="LV141" s="206"/>
      <c r="LW141" s="206"/>
      <c r="LX141" s="206"/>
      <c r="LY141" s="206"/>
      <c r="LZ141" s="206"/>
      <c r="MA141" s="206"/>
      <c r="MB141" s="206"/>
      <c r="MC141" s="206"/>
      <c r="MD141" s="206"/>
      <c r="ME141" s="206"/>
      <c r="MF141" s="206"/>
      <c r="MG141" s="206"/>
      <c r="MH141" s="206"/>
      <c r="MI141" s="206"/>
      <c r="MJ141" s="206"/>
      <c r="MK141" s="206"/>
      <c r="ML141" s="206"/>
      <c r="MM141" s="206"/>
      <c r="MN141" s="206"/>
      <c r="MO141" s="206"/>
      <c r="MP141" s="206"/>
      <c r="MQ141" s="206"/>
      <c r="MR141" s="206"/>
      <c r="MS141" s="206"/>
      <c r="MT141" s="206"/>
      <c r="MU141" s="206"/>
      <c r="MV141" s="206"/>
      <c r="MW141" s="206"/>
      <c r="MX141" s="206"/>
      <c r="MY141" s="206"/>
      <c r="MZ141" s="206"/>
      <c r="NA141" s="206"/>
      <c r="NB141" s="206"/>
      <c r="NC141" s="206"/>
      <c r="ND141" s="206"/>
      <c r="NE141" s="206"/>
      <c r="NF141" s="206"/>
      <c r="NG141" s="206"/>
      <c r="NH141" s="206"/>
      <c r="NI141" s="206"/>
      <c r="NJ141" s="206"/>
      <c r="NK141" s="206"/>
      <c r="NL141" s="206"/>
      <c r="NM141" s="206"/>
      <c r="NN141" s="206"/>
      <c r="NO141" s="206"/>
      <c r="NP141" s="206"/>
      <c r="NQ141" s="206"/>
      <c r="NR141" s="206"/>
      <c r="NS141" s="206"/>
      <c r="NT141" s="206"/>
      <c r="NU141" s="206"/>
      <c r="NV141" s="206"/>
      <c r="NW141" s="206"/>
      <c r="NX141" s="206"/>
      <c r="NY141" s="206"/>
      <c r="NZ141" s="206"/>
      <c r="OA141" s="206"/>
      <c r="OB141" s="206"/>
      <c r="OC141" s="206"/>
      <c r="OD141" s="206"/>
      <c r="OE141" s="206"/>
      <c r="OF141" s="206"/>
      <c r="OG141" s="206"/>
      <c r="OH141" s="206"/>
      <c r="OI141" s="206"/>
      <c r="OJ141" s="206"/>
      <c r="OK141" s="206"/>
      <c r="OL141" s="206"/>
      <c r="OM141" s="206"/>
      <c r="ON141" s="206"/>
      <c r="OO141" s="206"/>
      <c r="OP141" s="206"/>
      <c r="OQ141" s="206"/>
      <c r="OR141" s="206"/>
      <c r="OS141" s="206"/>
      <c r="OT141" s="206"/>
      <c r="OU141" s="206"/>
      <c r="OV141" s="206"/>
      <c r="OW141" s="206"/>
      <c r="OX141" s="206"/>
      <c r="OY141" s="206"/>
      <c r="OZ141" s="206"/>
      <c r="PA141" s="206"/>
      <c r="PB141" s="206"/>
      <c r="PC141" s="206"/>
      <c r="PD141" s="206"/>
      <c r="PE141" s="206"/>
      <c r="PF141" s="206"/>
      <c r="PG141" s="206"/>
      <c r="PH141" s="206"/>
      <c r="PI141" s="206"/>
      <c r="PJ141" s="206"/>
      <c r="PK141" s="206"/>
      <c r="PL141" s="206"/>
      <c r="PM141" s="206"/>
      <c r="PN141" s="206"/>
      <c r="PO141" s="206"/>
      <c r="PP141" s="206"/>
      <c r="PQ141" s="206"/>
      <c r="PR141" s="206"/>
      <c r="PS141" s="206"/>
      <c r="PT141" s="206"/>
      <c r="PU141" s="206"/>
      <c r="PV141" s="206"/>
      <c r="PW141" s="206"/>
      <c r="PX141" s="206"/>
      <c r="PY141" s="206"/>
      <c r="PZ141" s="206"/>
      <c r="QA141" s="206"/>
      <c r="QB141" s="206"/>
      <c r="QC141" s="206"/>
      <c r="QD141" s="206"/>
      <c r="QE141" s="206"/>
      <c r="QF141" s="206"/>
      <c r="QG141" s="206"/>
      <c r="QH141" s="206"/>
      <c r="QI141" s="206"/>
      <c r="QJ141" s="206"/>
      <c r="QK141" s="206"/>
      <c r="QL141" s="206"/>
      <c r="QM141" s="206"/>
      <c r="QN141" s="206"/>
      <c r="QO141" s="206"/>
      <c r="QP141" s="206"/>
      <c r="QQ141" s="206"/>
      <c r="QR141" s="206"/>
      <c r="QS141" s="206"/>
      <c r="QT141" s="206"/>
      <c r="QU141" s="206"/>
      <c r="QV141" s="206"/>
      <c r="QW141" s="206"/>
      <c r="QX141" s="206"/>
      <c r="QY141" s="206"/>
      <c r="QZ141" s="206"/>
      <c r="RA141" s="206"/>
      <c r="RB141" s="206"/>
      <c r="RC141" s="206"/>
      <c r="RD141" s="206"/>
      <c r="RE141" s="206"/>
      <c r="RF141" s="206"/>
      <c r="RG141" s="206"/>
      <c r="RH141" s="206"/>
      <c r="RI141" s="206"/>
      <c r="RJ141" s="206"/>
      <c r="RK141" s="206"/>
      <c r="RL141" s="206"/>
      <c r="RM141" s="206"/>
      <c r="RN141" s="206"/>
      <c r="RO141" s="206"/>
      <c r="RP141" s="206"/>
      <c r="RQ141" s="206"/>
      <c r="RR141" s="206"/>
      <c r="RS141" s="206"/>
      <c r="RT141" s="206"/>
      <c r="RU141" s="206"/>
      <c r="RV141" s="206"/>
      <c r="RW141" s="206"/>
      <c r="RX141" s="206"/>
      <c r="RY141" s="206"/>
      <c r="RZ141" s="206"/>
      <c r="SA141" s="206"/>
      <c r="SB141" s="206"/>
      <c r="SC141" s="206"/>
      <c r="SD141" s="206"/>
      <c r="SE141" s="206"/>
      <c r="SF141" s="206"/>
      <c r="SG141" s="206"/>
      <c r="SH141" s="206"/>
      <c r="SI141" s="206"/>
      <c r="SJ141" s="206"/>
      <c r="SK141" s="206"/>
      <c r="SL141" s="206"/>
      <c r="SM141" s="206"/>
      <c r="SN141" s="206"/>
      <c r="SO141" s="206"/>
      <c r="SP141" s="206"/>
      <c r="SQ141" s="206"/>
      <c r="SR141" s="206"/>
      <c r="SS141" s="206"/>
      <c r="ST141" s="206"/>
      <c r="SU141" s="206"/>
      <c r="SV141" s="206"/>
      <c r="SW141" s="206"/>
      <c r="SX141" s="206"/>
      <c r="SY141" s="206"/>
      <c r="SZ141" s="206"/>
      <c r="TA141" s="206"/>
      <c r="TB141" s="206"/>
      <c r="TC141" s="206"/>
      <c r="TD141" s="206"/>
      <c r="TE141" s="206"/>
      <c r="TF141" s="206"/>
      <c r="TG141" s="206"/>
      <c r="TH141" s="206"/>
      <c r="TI141" s="206"/>
      <c r="TJ141" s="206"/>
      <c r="TK141" s="206"/>
      <c r="TL141" s="206"/>
      <c r="TM141" s="206"/>
      <c r="TN141" s="206"/>
      <c r="TO141" s="206"/>
      <c r="TP141" s="206"/>
      <c r="TQ141" s="206"/>
      <c r="TR141" s="206"/>
      <c r="TS141" s="206"/>
      <c r="TT141" s="206"/>
      <c r="TU141" s="206"/>
      <c r="TV141" s="206"/>
      <c r="TW141" s="206"/>
      <c r="TX141" s="206"/>
      <c r="TY141" s="206"/>
      <c r="TZ141" s="206"/>
      <c r="UA141" s="206"/>
      <c r="UB141" s="206"/>
      <c r="UC141" s="206"/>
      <c r="UD141" s="206"/>
      <c r="UE141" s="206"/>
      <c r="UF141" s="206"/>
      <c r="UG141" s="206"/>
      <c r="UH141" s="206"/>
      <c r="UI141" s="206"/>
      <c r="UJ141" s="206"/>
      <c r="UK141" s="206"/>
      <c r="UL141" s="206"/>
      <c r="UM141" s="206"/>
      <c r="UN141" s="206"/>
      <c r="UO141" s="206"/>
      <c r="UP141" s="206"/>
      <c r="UQ141" s="206"/>
      <c r="UR141" s="206"/>
      <c r="US141" s="206"/>
      <c r="UT141" s="206"/>
      <c r="UU141" s="206"/>
      <c r="UV141" s="206"/>
      <c r="UW141" s="206"/>
      <c r="UX141" s="206"/>
      <c r="UY141" s="206"/>
      <c r="UZ141" s="206"/>
      <c r="VA141" s="206"/>
      <c r="VB141" s="206"/>
      <c r="VC141" s="206"/>
      <c r="VD141" s="206"/>
      <c r="VE141" s="206"/>
      <c r="VF141" s="206"/>
      <c r="VG141" s="206"/>
      <c r="VH141" s="206"/>
      <c r="VI141" s="206"/>
      <c r="VJ141" s="206"/>
      <c r="VK141" s="206"/>
      <c r="VL141" s="206"/>
      <c r="VM141" s="206"/>
      <c r="VN141" s="206"/>
      <c r="VO141" s="206"/>
      <c r="VP141" s="206"/>
      <c r="VQ141" s="206"/>
      <c r="VR141" s="206"/>
      <c r="VS141" s="206"/>
      <c r="VT141" s="206"/>
      <c r="VU141" s="206"/>
      <c r="VV141" s="206"/>
      <c r="VW141" s="206"/>
      <c r="VX141" s="206"/>
      <c r="VY141" s="206"/>
      <c r="VZ141" s="206"/>
      <c r="WA141" s="206"/>
      <c r="WB141" s="206"/>
      <c r="WC141" s="206"/>
      <c r="WD141" s="206"/>
      <c r="WE141" s="206"/>
      <c r="WF141" s="206"/>
      <c r="WG141" s="206"/>
      <c r="WH141" s="206"/>
      <c r="WI141" s="206"/>
      <c r="WJ141" s="206"/>
      <c r="WK141" s="206"/>
      <c r="WL141" s="206"/>
      <c r="WM141" s="206"/>
      <c r="WN141" s="206"/>
      <c r="WO141" s="206"/>
      <c r="WP141" s="206"/>
      <c r="WQ141" s="206"/>
      <c r="WR141" s="206"/>
      <c r="WS141" s="206"/>
      <c r="WT141" s="206"/>
      <c r="WU141" s="206"/>
      <c r="WV141" s="206"/>
      <c r="WW141" s="206"/>
      <c r="WX141" s="206"/>
      <c r="WY141" s="206"/>
      <c r="WZ141" s="206"/>
      <c r="XA141" s="206"/>
      <c r="XB141" s="206"/>
      <c r="XC141" s="206"/>
      <c r="XD141" s="206"/>
      <c r="XE141" s="206"/>
      <c r="XF141" s="206"/>
      <c r="XG141" s="206"/>
      <c r="XH141" s="206"/>
      <c r="XI141" s="206"/>
      <c r="XJ141" s="206"/>
      <c r="XK141" s="206"/>
      <c r="XL141" s="206"/>
      <c r="XM141" s="206"/>
      <c r="XN141" s="206"/>
      <c r="XO141" s="206"/>
      <c r="XP141" s="206"/>
      <c r="XQ141" s="206"/>
      <c r="XR141" s="206"/>
      <c r="XS141" s="206"/>
      <c r="XT141" s="206"/>
      <c r="XU141" s="206"/>
      <c r="XV141" s="206"/>
      <c r="XW141" s="206"/>
      <c r="XX141" s="206"/>
      <c r="XY141" s="206"/>
      <c r="XZ141" s="206"/>
      <c r="YA141" s="206"/>
      <c r="YB141" s="206"/>
      <c r="YC141" s="206"/>
      <c r="YD141" s="206"/>
      <c r="YE141" s="206"/>
      <c r="YF141" s="206"/>
      <c r="YG141" s="206"/>
      <c r="YH141" s="206"/>
      <c r="YI141" s="206"/>
      <c r="YJ141" s="206"/>
      <c r="YK141" s="206"/>
      <c r="YL141" s="206"/>
      <c r="YM141" s="206"/>
      <c r="YN141" s="206"/>
      <c r="YO141" s="206"/>
      <c r="YP141" s="206"/>
      <c r="YQ141" s="206"/>
      <c r="YR141" s="206"/>
      <c r="YS141" s="206"/>
      <c r="YT141" s="206"/>
      <c r="YU141" s="206"/>
      <c r="YV141" s="206"/>
      <c r="YW141" s="206"/>
      <c r="YX141" s="206"/>
      <c r="YY141" s="206"/>
      <c r="YZ141" s="206"/>
      <c r="ZA141" s="206"/>
      <c r="ZB141" s="206"/>
      <c r="ZC141" s="206"/>
      <c r="ZD141" s="206"/>
      <c r="ZE141" s="206"/>
      <c r="ZF141" s="206"/>
      <c r="ZG141" s="206"/>
      <c r="ZH141" s="206"/>
      <c r="ZI141" s="206"/>
      <c r="ZJ141" s="206"/>
      <c r="ZK141" s="206"/>
      <c r="ZL141" s="206"/>
      <c r="ZM141" s="206"/>
      <c r="ZN141" s="206"/>
      <c r="ZO141" s="206"/>
      <c r="ZP141" s="206"/>
      <c r="ZQ141" s="206"/>
      <c r="ZR141" s="206"/>
      <c r="ZS141" s="206"/>
      <c r="ZT141" s="206"/>
      <c r="ZU141" s="206"/>
      <c r="ZV141" s="206"/>
      <c r="ZW141" s="206"/>
      <c r="ZX141" s="206"/>
      <c r="ZY141" s="206"/>
      <c r="ZZ141" s="206"/>
      <c r="AAA141" s="206"/>
      <c r="AAB141" s="206"/>
      <c r="AAC141" s="206"/>
      <c r="AAD141" s="206"/>
      <c r="AAE141" s="206"/>
      <c r="AAF141" s="206"/>
      <c r="AAG141" s="206"/>
      <c r="AAH141" s="206"/>
      <c r="AAI141" s="206"/>
      <c r="AAJ141" s="206"/>
      <c r="AAK141" s="206"/>
      <c r="AAL141" s="206"/>
      <c r="AAM141" s="206"/>
      <c r="AAN141" s="206"/>
      <c r="AAO141" s="206"/>
      <c r="AAP141" s="206"/>
      <c r="AAQ141" s="206"/>
      <c r="AAR141" s="206"/>
      <c r="AAS141" s="206"/>
      <c r="AAT141" s="206"/>
      <c r="AAU141" s="206"/>
      <c r="AAV141" s="206"/>
      <c r="AAW141" s="206"/>
      <c r="AAX141" s="206"/>
      <c r="AAY141" s="206"/>
      <c r="AAZ141" s="206"/>
      <c r="ABA141" s="206"/>
      <c r="ABB141" s="206"/>
      <c r="ABC141" s="206"/>
      <c r="ABD141" s="206"/>
      <c r="ABE141" s="206"/>
      <c r="ABF141" s="206"/>
      <c r="ABG141" s="206"/>
      <c r="ABH141" s="206"/>
      <c r="ABI141" s="206"/>
      <c r="ABJ141" s="206"/>
      <c r="ABK141" s="206"/>
      <c r="ABL141" s="206"/>
      <c r="ABM141" s="206"/>
      <c r="ABN141" s="206"/>
      <c r="ABO141" s="206"/>
      <c r="ABP141" s="206"/>
      <c r="ABQ141" s="206"/>
      <c r="ABR141" s="206"/>
      <c r="ABS141" s="206"/>
      <c r="ABT141" s="206"/>
      <c r="ABU141" s="206"/>
      <c r="ABV141" s="206"/>
      <c r="ABW141" s="206"/>
      <c r="ABX141" s="206"/>
      <c r="ABY141" s="206"/>
      <c r="ABZ141" s="206"/>
      <c r="ACA141" s="206"/>
      <c r="ACB141" s="206"/>
      <c r="ACC141" s="206"/>
      <c r="ACD141" s="206"/>
      <c r="ACE141" s="206"/>
      <c r="ACF141" s="206"/>
      <c r="ACG141" s="206"/>
      <c r="ACH141" s="206"/>
      <c r="ACI141" s="206"/>
      <c r="ACJ141" s="206"/>
      <c r="ACK141" s="206"/>
      <c r="ACL141" s="206"/>
      <c r="ACM141" s="206"/>
      <c r="ACN141" s="206"/>
      <c r="ACO141" s="206"/>
      <c r="ACP141" s="206"/>
      <c r="ACQ141" s="206"/>
      <c r="ACR141" s="206"/>
      <c r="ACS141" s="206"/>
      <c r="ACT141" s="206"/>
      <c r="ACU141" s="206"/>
      <c r="ACV141" s="206"/>
      <c r="ACW141" s="206"/>
      <c r="ACX141" s="206"/>
      <c r="ACY141" s="206"/>
      <c r="ACZ141" s="206"/>
      <c r="ADA141" s="206"/>
      <c r="ADB141" s="206"/>
      <c r="ADC141" s="206"/>
      <c r="ADD141" s="206"/>
      <c r="ADE141" s="206"/>
      <c r="ADF141" s="206"/>
      <c r="ADG141" s="206"/>
      <c r="ADH141" s="206"/>
      <c r="ADI141" s="206"/>
      <c r="ADJ141" s="206"/>
      <c r="ADK141" s="206"/>
      <c r="ADL141" s="206"/>
      <c r="ADM141" s="206"/>
      <c r="ADN141" s="206"/>
      <c r="ADO141" s="206"/>
      <c r="ADP141" s="206"/>
      <c r="ADQ141" s="206"/>
      <c r="ADR141" s="206"/>
      <c r="ADS141" s="206"/>
      <c r="ADT141" s="206"/>
      <c r="ADU141" s="206"/>
      <c r="ADV141" s="206"/>
      <c r="ADW141" s="206"/>
      <c r="ADX141" s="206"/>
      <c r="ADY141" s="206"/>
      <c r="ADZ141" s="206"/>
      <c r="AEA141" s="206"/>
      <c r="AEB141" s="206"/>
      <c r="AEC141" s="206"/>
      <c r="AED141" s="206"/>
      <c r="AEE141" s="206"/>
      <c r="AEF141" s="206"/>
      <c r="AEG141" s="206"/>
      <c r="AEH141" s="206"/>
      <c r="AEI141" s="206"/>
      <c r="AEJ141" s="206"/>
      <c r="AEK141" s="206"/>
      <c r="AEL141" s="206"/>
      <c r="AEM141" s="206"/>
      <c r="AEN141" s="206"/>
      <c r="AEO141" s="206"/>
      <c r="AEP141" s="206"/>
      <c r="AEQ141" s="206"/>
      <c r="AER141" s="206"/>
      <c r="AES141" s="206"/>
      <c r="AET141" s="206"/>
      <c r="AEU141" s="206"/>
      <c r="AEV141" s="206"/>
      <c r="AEW141" s="206"/>
      <c r="AEX141" s="206"/>
      <c r="AEY141" s="206"/>
      <c r="AEZ141" s="206"/>
      <c r="AFA141" s="206"/>
      <c r="AFB141" s="206"/>
      <c r="AFC141" s="206"/>
      <c r="AFD141" s="206"/>
      <c r="AFE141" s="206"/>
      <c r="AFF141" s="206"/>
      <c r="AFG141" s="206"/>
      <c r="AFH141" s="206"/>
      <c r="AFI141" s="206"/>
      <c r="AFJ141" s="206"/>
      <c r="AFK141" s="206"/>
      <c r="AFL141" s="206"/>
      <c r="AFM141" s="206"/>
      <c r="AFN141" s="206"/>
      <c r="AFO141" s="206"/>
      <c r="AFP141" s="206"/>
      <c r="AFQ141" s="206"/>
      <c r="AFR141" s="206"/>
      <c r="AFS141" s="206"/>
      <c r="AFT141" s="206"/>
      <c r="AFU141" s="206"/>
      <c r="AFV141" s="206"/>
      <c r="AFW141" s="206"/>
      <c r="AFX141" s="206"/>
      <c r="AFY141" s="206"/>
      <c r="AFZ141" s="206"/>
      <c r="AGA141" s="206"/>
      <c r="AGB141" s="206"/>
      <c r="AGC141" s="206"/>
      <c r="AGD141" s="206"/>
      <c r="AGE141" s="206"/>
      <c r="AGF141" s="206"/>
      <c r="AGG141" s="206"/>
      <c r="AGH141" s="206"/>
      <c r="AGI141" s="206"/>
      <c r="AGJ141" s="206"/>
      <c r="AGK141" s="206"/>
      <c r="AGL141" s="206"/>
      <c r="AGM141" s="206"/>
      <c r="AGN141" s="206"/>
      <c r="AGO141" s="206"/>
      <c r="AGP141" s="206"/>
      <c r="AGQ141" s="206"/>
      <c r="AGR141" s="206"/>
      <c r="AGS141" s="206"/>
      <c r="AGT141" s="206"/>
      <c r="AGU141" s="206"/>
      <c r="AGV141" s="206"/>
      <c r="AGW141" s="206"/>
      <c r="AGX141" s="206"/>
      <c r="AGY141" s="206"/>
      <c r="AGZ141" s="206"/>
      <c r="AHA141" s="206"/>
      <c r="AHB141" s="206"/>
      <c r="AHC141" s="206"/>
      <c r="AHD141" s="206"/>
      <c r="AHE141" s="206"/>
      <c r="AHF141" s="206"/>
      <c r="AHG141" s="206"/>
      <c r="AHH141" s="206"/>
      <c r="AHI141" s="206"/>
      <c r="AHJ141" s="206"/>
      <c r="AHK141" s="206"/>
      <c r="AHL141" s="206"/>
      <c r="AHM141" s="206"/>
      <c r="AHN141" s="206"/>
      <c r="AHO141" s="206"/>
      <c r="AHP141" s="206"/>
      <c r="AHQ141" s="206"/>
      <c r="AHR141" s="206"/>
      <c r="AHS141" s="206"/>
      <c r="AHT141" s="206"/>
      <c r="AHU141" s="206"/>
      <c r="AHV141" s="206"/>
      <c r="AHW141" s="206"/>
      <c r="AHX141" s="206"/>
      <c r="AHY141" s="206"/>
      <c r="AHZ141" s="206"/>
      <c r="AIA141" s="206"/>
      <c r="AIB141" s="206"/>
      <c r="AIC141" s="206"/>
      <c r="AID141" s="206"/>
      <c r="AIE141" s="206"/>
      <c r="AIF141" s="206"/>
      <c r="AIG141" s="206"/>
      <c r="AIH141" s="206"/>
      <c r="AII141" s="206"/>
      <c r="AIJ141" s="206"/>
      <c r="AIK141" s="206"/>
      <c r="AIL141" s="206"/>
      <c r="AIM141" s="206"/>
      <c r="AIN141" s="206"/>
      <c r="AIO141" s="206"/>
      <c r="AIP141" s="206"/>
      <c r="AIQ141" s="206"/>
      <c r="AIR141" s="206"/>
      <c r="AIS141" s="206"/>
      <c r="AIT141" s="206"/>
      <c r="AIU141" s="206"/>
      <c r="AIV141" s="206"/>
      <c r="AIW141" s="206"/>
      <c r="AIX141" s="206"/>
      <c r="AIY141" s="206"/>
      <c r="AIZ141" s="206"/>
      <c r="AJA141" s="206"/>
      <c r="AJB141" s="206"/>
      <c r="AJC141" s="206"/>
      <c r="AJD141" s="206"/>
      <c r="AJE141" s="206"/>
      <c r="AJF141" s="206"/>
      <c r="AJG141" s="206"/>
      <c r="AJH141" s="206"/>
      <c r="AJI141" s="206"/>
      <c r="AJJ141" s="206"/>
      <c r="AJK141" s="206"/>
      <c r="AJL141" s="206"/>
      <c r="AJM141" s="206"/>
      <c r="AJN141" s="206"/>
      <c r="AJO141" s="206"/>
      <c r="AJP141" s="206"/>
      <c r="AJQ141" s="206"/>
      <c r="AJR141" s="206"/>
      <c r="AJS141" s="206"/>
      <c r="AJT141" s="206"/>
      <c r="AJU141" s="206"/>
      <c r="AJV141" s="206"/>
      <c r="AJW141" s="206"/>
      <c r="AJX141" s="206"/>
      <c r="AJY141" s="206"/>
      <c r="AJZ141" s="206"/>
      <c r="AKA141" s="206"/>
      <c r="AKB141" s="206"/>
      <c r="AKC141" s="206"/>
      <c r="AKD141" s="206"/>
      <c r="AKE141" s="206"/>
      <c r="AKF141" s="206"/>
      <c r="AKG141" s="206"/>
      <c r="AKH141" s="206"/>
      <c r="AKI141" s="206"/>
      <c r="AKJ141" s="206"/>
      <c r="AKK141" s="206"/>
      <c r="AKL141" s="206"/>
      <c r="AKM141" s="206"/>
      <c r="AKN141" s="206"/>
      <c r="AKO141" s="206"/>
      <c r="AKP141" s="206"/>
      <c r="AKQ141" s="206"/>
      <c r="AKR141" s="206"/>
      <c r="AKS141" s="206"/>
      <c r="AKT141" s="206"/>
      <c r="AKU141" s="206"/>
      <c r="AKV141" s="206"/>
      <c r="AKW141" s="206"/>
      <c r="AKX141" s="206"/>
      <c r="AKY141" s="206"/>
      <c r="AKZ141" s="206"/>
      <c r="ALA141" s="206"/>
      <c r="ALB141" s="206"/>
      <c r="ALC141" s="206"/>
      <c r="ALD141" s="206"/>
      <c r="ALE141" s="206"/>
      <c r="ALF141" s="206"/>
      <c r="ALG141" s="206"/>
      <c r="ALH141" s="206"/>
      <c r="ALI141" s="206"/>
      <c r="ALJ141" s="206"/>
      <c r="ALK141" s="206"/>
      <c r="ALL141" s="206"/>
      <c r="ALM141" s="206"/>
      <c r="ALN141" s="206"/>
      <c r="ALO141" s="206"/>
      <c r="ALP141" s="206"/>
      <c r="ALQ141" s="206"/>
      <c r="ALR141" s="206"/>
      <c r="ALS141" s="206"/>
      <c r="ALT141" s="206"/>
      <c r="ALU141" s="206"/>
      <c r="ALV141" s="206"/>
      <c r="ALW141" s="206"/>
      <c r="ALX141" s="206"/>
      <c r="ALY141" s="206"/>
      <c r="ALZ141" s="206"/>
      <c r="AMA141" s="206"/>
      <c r="AMB141" s="206"/>
      <c r="AMC141" s="206"/>
      <c r="AMD141" s="206"/>
      <c r="AME141" s="206"/>
      <c r="AMF141" s="206"/>
      <c r="AMG141" s="206"/>
      <c r="AMH141" s="206"/>
    </row>
  </sheetData>
  <autoFilter ref="A2:N106" xr:uid="{7E330B6C-F925-43E4-807E-63B14CE1F8B6}"/>
  <mergeCells count="1">
    <mergeCell ref="A1:C1"/>
  </mergeCells>
  <phoneticPr fontId="5"/>
  <conditionalFormatting sqref="AD3:AD106">
    <cfRule type="cellIs" dxfId="18" priority="4" stopIfTrue="1" operator="equal">
      <formula>"ゲンキー"</formula>
    </cfRule>
  </conditionalFormatting>
  <conditionalFormatting sqref="AD3:AD106">
    <cfRule type="cellIs" dxfId="17" priority="1" stopIfTrue="1" operator="equal">
      <formula>"店舗無し"</formula>
    </cfRule>
  </conditionalFormatting>
  <conditionalFormatting sqref="AD3:AD106">
    <cfRule type="cellIs" dxfId="16" priority="2" stopIfTrue="1" operator="equal">
      <formula>"同率複数"</formula>
    </cfRule>
  </conditionalFormatting>
  <pageMargins left="0" right="0" top="0.39370078740157477" bottom="0.39370078740157477" header="0" footer="0"/>
  <pageSetup paperSize="9" orientation="portrait" horizontalDpi="300" verticalDpi="300" r:id="rId1"/>
  <headerFooter>
    <oddHeader>&amp;C&amp;A</oddHeader>
    <oddFooter>&amp;Cページ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C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11.296875" style="21" customWidth="1"/>
    <col min="2" max="2" width="11.3984375" style="25" customWidth="1"/>
    <col min="3" max="3" width="12.8984375" style="16" customWidth="1"/>
    <col min="4" max="4" width="15.296875" style="14" customWidth="1"/>
    <col min="5" max="5" width="12.69921875" style="14" customWidth="1"/>
    <col min="6" max="6" width="10.69921875" style="11" customWidth="1"/>
    <col min="7" max="7" width="10.69921875" style="16" customWidth="1"/>
    <col min="8" max="8" width="10.69921875" style="12" customWidth="1"/>
    <col min="9" max="9" width="10.69921875" style="13" customWidth="1"/>
    <col min="10" max="10" width="15.296875" style="27" customWidth="1"/>
    <col min="11" max="12" width="10.69921875" style="17" customWidth="1"/>
    <col min="13" max="13" width="2.5" style="17" customWidth="1"/>
    <col min="14" max="14" width="10.69921875" style="17" customWidth="1"/>
    <col min="15" max="15" width="13.69921875" style="19" customWidth="1"/>
    <col min="16" max="17" width="2.5" style="17" customWidth="1"/>
    <col min="18" max="21" width="10.69921875" style="17" customWidth="1"/>
    <col min="22" max="22" width="10.69921875" style="20" customWidth="1"/>
    <col min="23" max="1017" width="10.69921875" style="17" customWidth="1"/>
  </cols>
  <sheetData>
    <row r="1" spans="1:1017" ht="59.1" customHeight="1" x14ac:dyDescent="0.25">
      <c r="A1" s="1"/>
      <c r="B1" s="1"/>
      <c r="C1" s="2"/>
      <c r="D1" s="3"/>
      <c r="E1" s="3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2"/>
      <c r="R1" s="2"/>
      <c r="S1" s="2"/>
      <c r="T1" s="2"/>
      <c r="U1" s="2"/>
      <c r="V1" s="5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</row>
    <row r="2" spans="1:1017" x14ac:dyDescent="0.25">
      <c r="A2" s="6" t="s">
        <v>20</v>
      </c>
      <c r="B2" s="7" t="s">
        <v>21</v>
      </c>
      <c r="C2" s="8" t="s">
        <v>22</v>
      </c>
      <c r="D2" s="198" t="s">
        <v>23</v>
      </c>
      <c r="E2" s="10" t="s">
        <v>24</v>
      </c>
      <c r="F2" s="11" t="s">
        <v>25</v>
      </c>
      <c r="G2" s="16" t="s">
        <v>29</v>
      </c>
      <c r="H2" s="12" t="s">
        <v>26</v>
      </c>
      <c r="I2" s="13" t="s">
        <v>27</v>
      </c>
      <c r="J2" s="14" t="s">
        <v>28</v>
      </c>
      <c r="L2" s="17" t="s">
        <v>31</v>
      </c>
      <c r="N2" s="17" t="s">
        <v>32</v>
      </c>
      <c r="O2" s="19" t="s">
        <v>33</v>
      </c>
    </row>
    <row r="3" spans="1:1017" x14ac:dyDescent="0.25">
      <c r="B3" s="23" t="s">
        <v>146</v>
      </c>
      <c r="C3" s="8">
        <f t="shared" ref="C3:J3" si="0">SUM(C5:C39)</f>
        <v>68</v>
      </c>
      <c r="D3" s="27">
        <f t="shared" si="0"/>
        <v>16</v>
      </c>
      <c r="E3" s="10">
        <f t="shared" si="0"/>
        <v>49</v>
      </c>
      <c r="F3" s="11">
        <f t="shared" si="0"/>
        <v>9</v>
      </c>
      <c r="G3" s="16">
        <f t="shared" si="0"/>
        <v>1</v>
      </c>
      <c r="H3" s="12">
        <f t="shared" si="0"/>
        <v>3</v>
      </c>
      <c r="I3" s="13">
        <f t="shared" si="0"/>
        <v>2</v>
      </c>
      <c r="J3" s="14">
        <f t="shared" si="0"/>
        <v>2</v>
      </c>
      <c r="K3"/>
      <c r="L3" s="17">
        <f>SUM(C3:J3)</f>
        <v>150</v>
      </c>
      <c r="N3" s="17">
        <f>SUM(N5:N39)</f>
        <v>828944</v>
      </c>
      <c r="O3" s="19">
        <f>IF(L3=0,0,SUM(N3/L3))</f>
        <v>5526.2933333333331</v>
      </c>
    </row>
    <row r="4" spans="1:1017" x14ac:dyDescent="0.25">
      <c r="C4"/>
      <c r="D4"/>
      <c r="E4"/>
      <c r="F4"/>
      <c r="G4" s="28"/>
      <c r="H4"/>
      <c r="I4"/>
      <c r="J4"/>
      <c r="K4"/>
      <c r="L4"/>
      <c r="M4"/>
      <c r="N4"/>
      <c r="O4"/>
    </row>
    <row r="5" spans="1:1017" x14ac:dyDescent="0.25">
      <c r="A5" s="21" t="s">
        <v>147</v>
      </c>
      <c r="B5" s="25" t="s">
        <v>147</v>
      </c>
      <c r="C5" s="8">
        <v>20</v>
      </c>
      <c r="D5" s="27">
        <v>9</v>
      </c>
      <c r="E5" s="10">
        <v>17</v>
      </c>
      <c r="F5" s="11">
        <v>4</v>
      </c>
      <c r="J5" s="14">
        <v>1</v>
      </c>
      <c r="K5"/>
      <c r="L5" s="17">
        <f t="shared" ref="L5:L39" si="1">SUM(C5:J5)</f>
        <v>51</v>
      </c>
      <c r="N5" s="17">
        <v>252274</v>
      </c>
      <c r="O5" s="19">
        <f t="shared" ref="O5:O39" si="2">IF(L5=0,0,SUM(N5/L5))</f>
        <v>4946.5490196078435</v>
      </c>
      <c r="S5" s="29" t="s">
        <v>148</v>
      </c>
      <c r="T5" s="30">
        <v>9164</v>
      </c>
      <c r="U5" s="30">
        <v>1</v>
      </c>
      <c r="V5" s="31">
        <v>9164</v>
      </c>
    </row>
    <row r="6" spans="1:1017" x14ac:dyDescent="0.25">
      <c r="A6" s="21" t="s">
        <v>147</v>
      </c>
      <c r="B6" s="25" t="s">
        <v>104</v>
      </c>
      <c r="C6" s="8"/>
      <c r="D6" s="27"/>
      <c r="E6" s="10"/>
      <c r="J6" s="14"/>
      <c r="K6"/>
      <c r="L6" s="17">
        <f t="shared" si="1"/>
        <v>0</v>
      </c>
      <c r="N6" s="17">
        <v>5299</v>
      </c>
      <c r="O6" s="19">
        <f t="shared" si="2"/>
        <v>0</v>
      </c>
      <c r="S6" s="29" t="s">
        <v>149</v>
      </c>
      <c r="T6" s="30">
        <v>17822</v>
      </c>
      <c r="U6" s="30">
        <v>2</v>
      </c>
      <c r="V6" s="31">
        <v>8911</v>
      </c>
    </row>
    <row r="7" spans="1:1017" x14ac:dyDescent="0.25">
      <c r="A7" s="21" t="s">
        <v>147</v>
      </c>
      <c r="B7" s="25" t="s">
        <v>150</v>
      </c>
      <c r="C7" s="8"/>
      <c r="D7" s="27"/>
      <c r="E7" s="10"/>
      <c r="J7" s="14"/>
      <c r="K7"/>
      <c r="L7" s="17">
        <f t="shared" si="1"/>
        <v>0</v>
      </c>
      <c r="N7" s="17">
        <v>1867</v>
      </c>
      <c r="O7" s="19">
        <f t="shared" si="2"/>
        <v>0</v>
      </c>
      <c r="S7" s="29" t="s">
        <v>151</v>
      </c>
      <c r="T7" s="30">
        <v>8149</v>
      </c>
      <c r="U7" s="30">
        <v>1</v>
      </c>
      <c r="V7" s="31">
        <v>8149</v>
      </c>
    </row>
    <row r="8" spans="1:1017" x14ac:dyDescent="0.25">
      <c r="A8" s="21" t="s">
        <v>147</v>
      </c>
      <c r="B8" s="25" t="s">
        <v>152</v>
      </c>
      <c r="C8" s="8"/>
      <c r="D8" s="27"/>
      <c r="E8" s="10"/>
      <c r="J8" s="14"/>
      <c r="K8"/>
      <c r="L8" s="17">
        <f t="shared" si="1"/>
        <v>0</v>
      </c>
      <c r="N8" s="17">
        <v>10117</v>
      </c>
      <c r="O8" s="19">
        <f t="shared" si="2"/>
        <v>0</v>
      </c>
      <c r="S8" s="29" t="s">
        <v>153</v>
      </c>
      <c r="T8" s="30">
        <v>23052</v>
      </c>
      <c r="U8" s="30">
        <v>3</v>
      </c>
      <c r="V8" s="31">
        <v>7684</v>
      </c>
    </row>
    <row r="9" spans="1:1017" x14ac:dyDescent="0.25">
      <c r="A9" s="21" t="s">
        <v>154</v>
      </c>
      <c r="B9" s="25" t="s">
        <v>154</v>
      </c>
      <c r="C9" s="8">
        <v>3</v>
      </c>
      <c r="D9" s="27">
        <v>2</v>
      </c>
      <c r="E9" s="10">
        <v>4</v>
      </c>
      <c r="F9" s="11">
        <v>1</v>
      </c>
      <c r="J9" s="14"/>
      <c r="K9"/>
      <c r="L9" s="17">
        <f t="shared" si="1"/>
        <v>10</v>
      </c>
      <c r="N9" s="17">
        <v>68145</v>
      </c>
      <c r="O9" s="19">
        <f t="shared" si="2"/>
        <v>6814.5</v>
      </c>
      <c r="S9" s="29" t="s">
        <v>155</v>
      </c>
      <c r="T9" s="30">
        <v>14356</v>
      </c>
      <c r="U9" s="30">
        <v>2</v>
      </c>
      <c r="V9" s="31">
        <v>7178</v>
      </c>
    </row>
    <row r="10" spans="1:1017" x14ac:dyDescent="0.25">
      <c r="A10" s="21" t="s">
        <v>156</v>
      </c>
      <c r="B10" s="25" t="s">
        <v>156</v>
      </c>
      <c r="C10" s="8">
        <v>3</v>
      </c>
      <c r="D10" s="27"/>
      <c r="E10" s="10">
        <v>2</v>
      </c>
      <c r="H10" s="12">
        <v>2</v>
      </c>
      <c r="I10" s="13">
        <v>1</v>
      </c>
      <c r="J10" s="14"/>
      <c r="K10"/>
      <c r="L10" s="17">
        <f t="shared" si="1"/>
        <v>8</v>
      </c>
      <c r="N10" s="17">
        <v>33295</v>
      </c>
      <c r="O10" s="19">
        <f t="shared" si="2"/>
        <v>4161.875</v>
      </c>
      <c r="S10" s="29" t="s">
        <v>157</v>
      </c>
      <c r="T10" s="30">
        <v>28143</v>
      </c>
      <c r="U10" s="30">
        <v>4</v>
      </c>
      <c r="V10" s="31">
        <v>7035.75</v>
      </c>
    </row>
    <row r="11" spans="1:1017" x14ac:dyDescent="0.25">
      <c r="A11" s="21" t="s">
        <v>158</v>
      </c>
      <c r="B11" s="25" t="s">
        <v>158</v>
      </c>
      <c r="C11" s="8">
        <v>4</v>
      </c>
      <c r="D11" s="27"/>
      <c r="E11" s="10">
        <v>2</v>
      </c>
      <c r="J11" s="14"/>
      <c r="K11"/>
      <c r="L11" s="17">
        <f t="shared" si="1"/>
        <v>6</v>
      </c>
      <c r="N11" s="17">
        <v>38880</v>
      </c>
      <c r="O11" s="19">
        <f t="shared" si="2"/>
        <v>6480</v>
      </c>
      <c r="S11" s="29" t="s">
        <v>159</v>
      </c>
      <c r="T11" s="30">
        <v>7032</v>
      </c>
      <c r="U11" s="30">
        <v>1</v>
      </c>
      <c r="V11" s="31">
        <v>7032</v>
      </c>
    </row>
    <row r="12" spans="1:1017" x14ac:dyDescent="0.25">
      <c r="A12" s="21" t="s">
        <v>158</v>
      </c>
      <c r="B12" s="25" t="s">
        <v>160</v>
      </c>
      <c r="C12" s="8"/>
      <c r="D12" s="27"/>
      <c r="E12" s="10"/>
      <c r="J12" s="14"/>
      <c r="K12"/>
      <c r="L12" s="17">
        <f t="shared" si="1"/>
        <v>0</v>
      </c>
      <c r="N12" s="17">
        <v>752</v>
      </c>
      <c r="O12" s="19">
        <f t="shared" si="2"/>
        <v>0</v>
      </c>
      <c r="S12" s="29" t="s">
        <v>161</v>
      </c>
      <c r="T12" s="30">
        <v>13907</v>
      </c>
      <c r="U12" s="30">
        <v>2</v>
      </c>
      <c r="V12" s="31">
        <v>6953.5</v>
      </c>
    </row>
    <row r="13" spans="1:1017" x14ac:dyDescent="0.25">
      <c r="A13" s="21" t="s">
        <v>157</v>
      </c>
      <c r="B13" s="25" t="s">
        <v>157</v>
      </c>
      <c r="C13" s="8">
        <v>2</v>
      </c>
      <c r="D13" s="27"/>
      <c r="E13" s="10">
        <v>2</v>
      </c>
      <c r="J13" s="14"/>
      <c r="K13"/>
      <c r="L13" s="17">
        <f t="shared" si="1"/>
        <v>4</v>
      </c>
      <c r="N13" s="17">
        <v>28143</v>
      </c>
      <c r="O13" s="19">
        <f t="shared" si="2"/>
        <v>7035.75</v>
      </c>
      <c r="S13" s="29" t="s">
        <v>154</v>
      </c>
      <c r="T13" s="30">
        <v>68145</v>
      </c>
      <c r="U13" s="30">
        <v>10</v>
      </c>
      <c r="V13" s="31">
        <v>6814.5</v>
      </c>
    </row>
    <row r="14" spans="1:1017" x14ac:dyDescent="0.25">
      <c r="A14" s="21" t="s">
        <v>162</v>
      </c>
      <c r="B14" s="25" t="s">
        <v>162</v>
      </c>
      <c r="C14" s="8">
        <v>4</v>
      </c>
      <c r="D14" s="27">
        <v>2</v>
      </c>
      <c r="E14" s="10">
        <v>4</v>
      </c>
      <c r="F14" s="11">
        <v>2</v>
      </c>
      <c r="I14" s="13">
        <v>1</v>
      </c>
      <c r="J14" s="14"/>
      <c r="K14"/>
      <c r="L14" s="17">
        <f t="shared" si="1"/>
        <v>13</v>
      </c>
      <c r="N14" s="17">
        <v>64898</v>
      </c>
      <c r="O14" s="19">
        <f t="shared" si="2"/>
        <v>4992.1538461538457</v>
      </c>
      <c r="S14" s="29" t="s">
        <v>163</v>
      </c>
      <c r="T14" s="30">
        <v>6562</v>
      </c>
      <c r="U14" s="30">
        <v>1</v>
      </c>
      <c r="V14" s="31">
        <v>6562</v>
      </c>
    </row>
    <row r="15" spans="1:1017" x14ac:dyDescent="0.25">
      <c r="A15" s="21" t="s">
        <v>163</v>
      </c>
      <c r="B15" s="25" t="s">
        <v>164</v>
      </c>
      <c r="C15" s="8">
        <v>1</v>
      </c>
      <c r="D15" s="27"/>
      <c r="E15" s="10">
        <v>1</v>
      </c>
      <c r="J15" s="14"/>
      <c r="K15"/>
      <c r="L15" s="17">
        <f t="shared" si="1"/>
        <v>2</v>
      </c>
      <c r="N15" s="17">
        <v>11009</v>
      </c>
      <c r="O15" s="19">
        <f t="shared" si="2"/>
        <v>5504.5</v>
      </c>
      <c r="S15" s="29" t="s">
        <v>158</v>
      </c>
      <c r="T15" s="30">
        <v>38880</v>
      </c>
      <c r="U15" s="30">
        <v>6</v>
      </c>
      <c r="V15" s="31">
        <v>6480</v>
      </c>
    </row>
    <row r="16" spans="1:1017" x14ac:dyDescent="0.25">
      <c r="A16" s="21" t="s">
        <v>163</v>
      </c>
      <c r="B16" s="25" t="s">
        <v>163</v>
      </c>
      <c r="C16" s="8">
        <v>1</v>
      </c>
      <c r="D16" s="27"/>
      <c r="E16" s="10"/>
      <c r="J16" s="14"/>
      <c r="K16"/>
      <c r="L16" s="17">
        <f t="shared" si="1"/>
        <v>1</v>
      </c>
      <c r="N16" s="17">
        <v>6562</v>
      </c>
      <c r="O16" s="19">
        <f t="shared" si="2"/>
        <v>6562</v>
      </c>
      <c r="S16" s="29" t="s">
        <v>165</v>
      </c>
      <c r="T16" s="30">
        <v>12772</v>
      </c>
      <c r="U16" s="30">
        <v>2</v>
      </c>
      <c r="V16" s="31">
        <v>6386</v>
      </c>
    </row>
    <row r="17" spans="1:22" x14ac:dyDescent="0.25">
      <c r="A17" s="21" t="s">
        <v>163</v>
      </c>
      <c r="B17" s="25" t="s">
        <v>166</v>
      </c>
      <c r="C17" s="8"/>
      <c r="D17" s="27"/>
      <c r="E17" s="10"/>
      <c r="J17" s="14"/>
      <c r="K17"/>
      <c r="L17" s="17">
        <f t="shared" si="1"/>
        <v>0</v>
      </c>
      <c r="N17" s="17">
        <v>3611</v>
      </c>
      <c r="O17" s="19">
        <f t="shared" si="2"/>
        <v>0</v>
      </c>
      <c r="S17" s="29" t="s">
        <v>167</v>
      </c>
      <c r="T17" s="30">
        <v>31731</v>
      </c>
      <c r="U17" s="30">
        <v>5</v>
      </c>
      <c r="V17" s="31">
        <v>6346.2</v>
      </c>
    </row>
    <row r="18" spans="1:22" x14ac:dyDescent="0.25">
      <c r="A18" s="21" t="s">
        <v>111</v>
      </c>
      <c r="B18" s="25" t="s">
        <v>111</v>
      </c>
      <c r="C18" s="8">
        <v>1</v>
      </c>
      <c r="D18" s="27"/>
      <c r="E18" s="10"/>
      <c r="J18" s="14"/>
      <c r="K18"/>
      <c r="L18" s="17">
        <f t="shared" si="1"/>
        <v>1</v>
      </c>
      <c r="N18" s="17">
        <v>3759</v>
      </c>
      <c r="O18" s="19">
        <f t="shared" si="2"/>
        <v>3759</v>
      </c>
      <c r="S18" s="29" t="s">
        <v>168</v>
      </c>
      <c r="T18" s="30">
        <v>23618</v>
      </c>
      <c r="U18" s="30">
        <v>4</v>
      </c>
      <c r="V18" s="31">
        <v>5904.5</v>
      </c>
    </row>
    <row r="19" spans="1:22" x14ac:dyDescent="0.25">
      <c r="A19" s="21" t="s">
        <v>169</v>
      </c>
      <c r="B19" s="25" t="s">
        <v>170</v>
      </c>
      <c r="C19" s="8"/>
      <c r="D19" s="27">
        <v>1</v>
      </c>
      <c r="E19" s="10">
        <v>1</v>
      </c>
      <c r="J19" s="14"/>
      <c r="K19"/>
      <c r="L19" s="17">
        <f t="shared" si="1"/>
        <v>2</v>
      </c>
      <c r="N19" s="17">
        <v>9590</v>
      </c>
      <c r="O19" s="19">
        <f t="shared" si="2"/>
        <v>4795</v>
      </c>
      <c r="S19" s="29" t="s">
        <v>171</v>
      </c>
      <c r="T19" s="30">
        <v>11630</v>
      </c>
      <c r="U19" s="30">
        <v>2</v>
      </c>
      <c r="V19" s="31">
        <v>5815</v>
      </c>
    </row>
    <row r="20" spans="1:22" x14ac:dyDescent="0.25">
      <c r="A20" s="21" t="s">
        <v>169</v>
      </c>
      <c r="B20" s="25" t="s">
        <v>172</v>
      </c>
      <c r="C20" s="8">
        <v>1</v>
      </c>
      <c r="D20" s="27"/>
      <c r="E20" s="10"/>
      <c r="J20" s="14"/>
      <c r="K20"/>
      <c r="L20" s="17">
        <f t="shared" si="1"/>
        <v>1</v>
      </c>
      <c r="N20" s="17">
        <v>4032</v>
      </c>
      <c r="O20" s="19">
        <f t="shared" si="2"/>
        <v>4032</v>
      </c>
      <c r="S20" s="29" t="s">
        <v>164</v>
      </c>
      <c r="T20" s="30">
        <v>11009</v>
      </c>
      <c r="U20" s="30">
        <v>2</v>
      </c>
      <c r="V20" s="31">
        <v>5504.5</v>
      </c>
    </row>
    <row r="21" spans="1:22" x14ac:dyDescent="0.25">
      <c r="A21" s="21" t="s">
        <v>169</v>
      </c>
      <c r="B21" s="25" t="s">
        <v>169</v>
      </c>
      <c r="C21" s="8"/>
      <c r="D21" s="27"/>
      <c r="E21" s="10"/>
      <c r="J21" s="14"/>
      <c r="K21"/>
      <c r="L21" s="17">
        <f t="shared" si="1"/>
        <v>0</v>
      </c>
      <c r="N21" s="17">
        <v>6112</v>
      </c>
      <c r="O21" s="19">
        <f t="shared" si="2"/>
        <v>0</v>
      </c>
      <c r="S21" s="29" t="s">
        <v>162</v>
      </c>
      <c r="T21" s="30">
        <v>64898</v>
      </c>
      <c r="U21" s="30">
        <v>13</v>
      </c>
      <c r="V21" s="31">
        <v>4992.1538461538503</v>
      </c>
    </row>
    <row r="22" spans="1:22" x14ac:dyDescent="0.25">
      <c r="A22" s="21" t="s">
        <v>169</v>
      </c>
      <c r="B22" s="25" t="s">
        <v>173</v>
      </c>
      <c r="C22" s="8">
        <v>1</v>
      </c>
      <c r="D22" s="27"/>
      <c r="E22" s="10">
        <v>1</v>
      </c>
      <c r="J22" s="14"/>
      <c r="K22"/>
      <c r="L22" s="17">
        <f t="shared" si="1"/>
        <v>2</v>
      </c>
      <c r="N22" s="17">
        <v>5283</v>
      </c>
      <c r="O22" s="19">
        <f t="shared" si="2"/>
        <v>2641.5</v>
      </c>
      <c r="S22" s="29" t="s">
        <v>170</v>
      </c>
      <c r="T22" s="30">
        <v>9590</v>
      </c>
      <c r="U22" s="30">
        <v>2</v>
      </c>
      <c r="V22" s="31">
        <v>4795</v>
      </c>
    </row>
    <row r="23" spans="1:22" x14ac:dyDescent="0.25">
      <c r="A23" s="21" t="s">
        <v>171</v>
      </c>
      <c r="B23" s="25" t="s">
        <v>171</v>
      </c>
      <c r="C23" s="8">
        <v>1</v>
      </c>
      <c r="D23" s="27"/>
      <c r="E23" s="10">
        <v>1</v>
      </c>
      <c r="J23" s="14"/>
      <c r="K23"/>
      <c r="L23" s="17">
        <f t="shared" si="1"/>
        <v>2</v>
      </c>
      <c r="N23" s="17">
        <v>11630</v>
      </c>
      <c r="O23" s="19">
        <f t="shared" si="2"/>
        <v>5815</v>
      </c>
      <c r="S23" s="29" t="s">
        <v>174</v>
      </c>
      <c r="T23" s="30">
        <v>73792</v>
      </c>
      <c r="U23" s="30">
        <v>16</v>
      </c>
      <c r="V23" s="31">
        <v>4612</v>
      </c>
    </row>
    <row r="24" spans="1:22" x14ac:dyDescent="0.25">
      <c r="A24" s="21" t="s">
        <v>175</v>
      </c>
      <c r="B24" s="25" t="s">
        <v>175</v>
      </c>
      <c r="C24" s="8">
        <v>2</v>
      </c>
      <c r="D24" s="27"/>
      <c r="E24" s="10"/>
      <c r="H24" s="12">
        <v>1</v>
      </c>
      <c r="J24" s="14"/>
      <c r="K24"/>
      <c r="L24" s="17">
        <f t="shared" si="1"/>
        <v>3</v>
      </c>
      <c r="N24" s="17">
        <v>12119</v>
      </c>
      <c r="O24" s="19">
        <f t="shared" si="2"/>
        <v>4039.6666666666665</v>
      </c>
      <c r="S24" s="29" t="s">
        <v>156</v>
      </c>
      <c r="T24" s="30">
        <v>33295</v>
      </c>
      <c r="U24" s="30">
        <v>8</v>
      </c>
      <c r="V24" s="31">
        <v>4161.875</v>
      </c>
    </row>
    <row r="25" spans="1:22" x14ac:dyDescent="0.25">
      <c r="A25" s="21" t="s">
        <v>176</v>
      </c>
      <c r="B25" s="25" t="s">
        <v>155</v>
      </c>
      <c r="C25" s="8">
        <v>1</v>
      </c>
      <c r="D25" s="27"/>
      <c r="E25" s="10">
        <v>1</v>
      </c>
      <c r="J25" s="14"/>
      <c r="K25"/>
      <c r="L25" s="17">
        <f t="shared" si="1"/>
        <v>2</v>
      </c>
      <c r="N25" s="17">
        <v>14356</v>
      </c>
      <c r="O25" s="19">
        <f t="shared" si="2"/>
        <v>7178</v>
      </c>
      <c r="S25" s="29" t="s">
        <v>175</v>
      </c>
      <c r="T25" s="30">
        <v>12119</v>
      </c>
      <c r="U25" s="30">
        <v>3</v>
      </c>
      <c r="V25" s="31">
        <v>4039.6666666666702</v>
      </c>
    </row>
    <row r="26" spans="1:22" x14ac:dyDescent="0.25">
      <c r="A26" s="21" t="s">
        <v>176</v>
      </c>
      <c r="B26" s="25" t="s">
        <v>149</v>
      </c>
      <c r="C26" s="8">
        <v>1</v>
      </c>
      <c r="D26" s="27"/>
      <c r="E26" s="10">
        <v>1</v>
      </c>
      <c r="J26" s="14"/>
      <c r="K26"/>
      <c r="L26" s="17">
        <f t="shared" si="1"/>
        <v>2</v>
      </c>
      <c r="N26" s="17">
        <v>17822</v>
      </c>
      <c r="O26" s="19">
        <f t="shared" si="2"/>
        <v>8911</v>
      </c>
      <c r="S26" s="29" t="s">
        <v>172</v>
      </c>
      <c r="T26" s="30">
        <v>4032</v>
      </c>
      <c r="U26" s="30">
        <v>1</v>
      </c>
      <c r="V26" s="31">
        <v>4032</v>
      </c>
    </row>
    <row r="27" spans="1:22" x14ac:dyDescent="0.25">
      <c r="A27" s="21" t="s">
        <v>177</v>
      </c>
      <c r="B27" s="25" t="s">
        <v>178</v>
      </c>
      <c r="C27" s="8">
        <v>1</v>
      </c>
      <c r="D27" s="27"/>
      <c r="E27" s="10">
        <v>1</v>
      </c>
      <c r="J27" s="14"/>
      <c r="K27"/>
      <c r="L27" s="17">
        <f t="shared" si="1"/>
        <v>2</v>
      </c>
      <c r="N27" s="17">
        <v>5832</v>
      </c>
      <c r="O27" s="19">
        <f t="shared" si="2"/>
        <v>2916</v>
      </c>
      <c r="S27" s="29" t="s">
        <v>111</v>
      </c>
      <c r="T27" s="30">
        <v>3759</v>
      </c>
      <c r="U27" s="30">
        <v>1</v>
      </c>
      <c r="V27" s="31">
        <v>3759</v>
      </c>
    </row>
    <row r="28" spans="1:22" x14ac:dyDescent="0.25">
      <c r="A28" s="21" t="s">
        <v>177</v>
      </c>
      <c r="B28" s="25" t="s">
        <v>179</v>
      </c>
      <c r="C28" s="8"/>
      <c r="D28" s="27"/>
      <c r="E28" s="10"/>
      <c r="J28" s="14"/>
      <c r="K28"/>
      <c r="L28" s="17">
        <f t="shared" si="1"/>
        <v>0</v>
      </c>
      <c r="N28" s="17">
        <v>5134</v>
      </c>
      <c r="O28" s="19">
        <f t="shared" si="2"/>
        <v>0</v>
      </c>
      <c r="S28" s="29" t="s">
        <v>178</v>
      </c>
      <c r="T28" s="30">
        <v>5832</v>
      </c>
      <c r="U28" s="30">
        <v>2</v>
      </c>
      <c r="V28" s="31">
        <v>2916</v>
      </c>
    </row>
    <row r="29" spans="1:22" x14ac:dyDescent="0.25">
      <c r="A29" s="21" t="s">
        <v>177</v>
      </c>
      <c r="B29" s="25" t="s">
        <v>180</v>
      </c>
      <c r="C29" s="8"/>
      <c r="D29" s="27"/>
      <c r="E29" s="10"/>
      <c r="J29" s="14"/>
      <c r="K29"/>
      <c r="L29" s="17">
        <f t="shared" si="1"/>
        <v>0</v>
      </c>
      <c r="N29" s="17">
        <v>2255</v>
      </c>
      <c r="O29" s="19">
        <f t="shared" si="2"/>
        <v>0</v>
      </c>
      <c r="S29" s="29" t="s">
        <v>173</v>
      </c>
      <c r="T29" s="30">
        <v>5283</v>
      </c>
      <c r="U29" s="30">
        <v>2</v>
      </c>
      <c r="V29" s="31">
        <v>2641.5</v>
      </c>
    </row>
    <row r="30" spans="1:22" x14ac:dyDescent="0.25">
      <c r="A30" s="21" t="s">
        <v>181</v>
      </c>
      <c r="B30" s="25" t="s">
        <v>148</v>
      </c>
      <c r="C30" s="8">
        <v>1</v>
      </c>
      <c r="D30" s="27"/>
      <c r="E30" s="10"/>
      <c r="J30" s="14"/>
      <c r="K30"/>
      <c r="L30" s="17">
        <f t="shared" si="1"/>
        <v>1</v>
      </c>
      <c r="N30" s="17">
        <v>9164</v>
      </c>
      <c r="O30" s="19">
        <f t="shared" si="2"/>
        <v>9164</v>
      </c>
      <c r="S30" s="29" t="s">
        <v>147</v>
      </c>
      <c r="T30" s="30">
        <v>252274</v>
      </c>
      <c r="U30" s="30">
        <v>49</v>
      </c>
      <c r="V30" s="31">
        <v>0</v>
      </c>
    </row>
    <row r="31" spans="1:22" x14ac:dyDescent="0.25">
      <c r="A31" s="21" t="s">
        <v>181</v>
      </c>
      <c r="B31" s="25" t="s">
        <v>151</v>
      </c>
      <c r="C31" s="8">
        <v>1</v>
      </c>
      <c r="D31" s="27"/>
      <c r="E31" s="10"/>
      <c r="J31" s="14"/>
      <c r="K31"/>
      <c r="L31" s="17">
        <f t="shared" si="1"/>
        <v>1</v>
      </c>
      <c r="N31" s="17">
        <v>8149</v>
      </c>
      <c r="O31" s="19">
        <f t="shared" si="2"/>
        <v>8149</v>
      </c>
      <c r="S31" s="29" t="s">
        <v>104</v>
      </c>
      <c r="T31" s="30">
        <v>5299</v>
      </c>
      <c r="U31" s="30">
        <v>0</v>
      </c>
      <c r="V31" s="31">
        <v>0</v>
      </c>
    </row>
    <row r="32" spans="1:22" x14ac:dyDescent="0.25">
      <c r="A32" s="21" t="s">
        <v>182</v>
      </c>
      <c r="B32" s="25" t="s">
        <v>174</v>
      </c>
      <c r="C32" s="8">
        <v>7</v>
      </c>
      <c r="D32" s="27">
        <v>2</v>
      </c>
      <c r="E32" s="10">
        <v>5</v>
      </c>
      <c r="F32" s="11">
        <v>2</v>
      </c>
      <c r="J32" s="14"/>
      <c r="K32"/>
      <c r="L32" s="17">
        <f t="shared" si="1"/>
        <v>16</v>
      </c>
      <c r="N32" s="17">
        <v>73792</v>
      </c>
      <c r="O32" s="19">
        <f t="shared" si="2"/>
        <v>4612</v>
      </c>
      <c r="S32" s="29" t="s">
        <v>150</v>
      </c>
      <c r="T32" s="30">
        <v>1867</v>
      </c>
      <c r="U32" s="30">
        <v>0</v>
      </c>
      <c r="V32" s="31">
        <v>0</v>
      </c>
    </row>
    <row r="33" spans="1:22" x14ac:dyDescent="0.25">
      <c r="A33" s="21" t="s">
        <v>182</v>
      </c>
      <c r="B33" s="25" t="s">
        <v>161</v>
      </c>
      <c r="C33" s="8">
        <v>1</v>
      </c>
      <c r="D33" s="27"/>
      <c r="E33" s="10">
        <v>1</v>
      </c>
      <c r="J33" s="14"/>
      <c r="K33"/>
      <c r="L33" s="17">
        <f t="shared" si="1"/>
        <v>2</v>
      </c>
      <c r="N33" s="17">
        <v>13907</v>
      </c>
      <c r="O33" s="19">
        <f t="shared" si="2"/>
        <v>6953.5</v>
      </c>
      <c r="S33" s="29" t="s">
        <v>152</v>
      </c>
      <c r="T33" s="30">
        <v>10117</v>
      </c>
      <c r="U33" s="30">
        <v>0</v>
      </c>
      <c r="V33" s="31">
        <v>0</v>
      </c>
    </row>
    <row r="34" spans="1:22" x14ac:dyDescent="0.25">
      <c r="A34" s="21" t="s">
        <v>183</v>
      </c>
      <c r="B34" s="25" t="s">
        <v>184</v>
      </c>
      <c r="C34" s="8"/>
      <c r="D34" s="27"/>
      <c r="E34" s="10"/>
      <c r="J34" s="14"/>
      <c r="K34"/>
      <c r="L34" s="17">
        <f t="shared" si="1"/>
        <v>0</v>
      </c>
      <c r="N34" s="17">
        <v>2951</v>
      </c>
      <c r="O34" s="19">
        <f t="shared" si="2"/>
        <v>0</v>
      </c>
      <c r="S34" s="29" t="s">
        <v>160</v>
      </c>
      <c r="T34" s="30">
        <v>752</v>
      </c>
      <c r="U34" s="30">
        <v>0</v>
      </c>
      <c r="V34" s="31">
        <v>0</v>
      </c>
    </row>
    <row r="35" spans="1:22" x14ac:dyDescent="0.25">
      <c r="A35" s="21" t="s">
        <v>183</v>
      </c>
      <c r="B35" s="25" t="s">
        <v>159</v>
      </c>
      <c r="C35" s="8">
        <v>1</v>
      </c>
      <c r="D35" s="27"/>
      <c r="E35" s="10"/>
      <c r="J35" s="14"/>
      <c r="K35"/>
      <c r="L35" s="17">
        <f t="shared" si="1"/>
        <v>1</v>
      </c>
      <c r="N35" s="17">
        <v>7032</v>
      </c>
      <c r="O35" s="19">
        <f t="shared" si="2"/>
        <v>7032</v>
      </c>
      <c r="S35" s="29" t="s">
        <v>166</v>
      </c>
      <c r="T35" s="30">
        <v>3611</v>
      </c>
      <c r="U35" s="30">
        <v>0</v>
      </c>
      <c r="V35" s="31">
        <v>0</v>
      </c>
    </row>
    <row r="36" spans="1:22" x14ac:dyDescent="0.25">
      <c r="A36" s="21" t="s">
        <v>185</v>
      </c>
      <c r="B36" s="25" t="s">
        <v>168</v>
      </c>
      <c r="C36" s="8">
        <v>3</v>
      </c>
      <c r="D36" s="27"/>
      <c r="E36" s="10">
        <v>1</v>
      </c>
      <c r="J36" s="14">
        <v>1</v>
      </c>
      <c r="K36"/>
      <c r="L36" s="17">
        <f t="shared" si="1"/>
        <v>5</v>
      </c>
      <c r="N36" s="17">
        <v>23618</v>
      </c>
      <c r="O36" s="19">
        <f t="shared" si="2"/>
        <v>4723.6000000000004</v>
      </c>
      <c r="S36" s="29" t="s">
        <v>169</v>
      </c>
      <c r="T36" s="30">
        <v>6112</v>
      </c>
      <c r="U36" s="30">
        <v>0</v>
      </c>
      <c r="V36" s="31">
        <v>0</v>
      </c>
    </row>
    <row r="37" spans="1:22" x14ac:dyDescent="0.25">
      <c r="A37" s="21" t="s">
        <v>185</v>
      </c>
      <c r="B37" s="25" t="s">
        <v>167</v>
      </c>
      <c r="C37" s="8">
        <v>3</v>
      </c>
      <c r="D37" s="27"/>
      <c r="E37" s="10">
        <v>2</v>
      </c>
      <c r="G37" s="16">
        <v>1</v>
      </c>
      <c r="J37" s="14"/>
      <c r="K37"/>
      <c r="L37" s="17">
        <f t="shared" si="1"/>
        <v>6</v>
      </c>
      <c r="N37" s="17">
        <v>31731</v>
      </c>
      <c r="O37" s="19">
        <f t="shared" si="2"/>
        <v>5288.5</v>
      </c>
      <c r="S37" s="29" t="s">
        <v>179</v>
      </c>
      <c r="T37" s="30">
        <v>5134</v>
      </c>
      <c r="U37" s="30">
        <v>0</v>
      </c>
      <c r="V37" s="31">
        <v>0</v>
      </c>
    </row>
    <row r="38" spans="1:22" x14ac:dyDescent="0.25">
      <c r="A38" s="21" t="s">
        <v>185</v>
      </c>
      <c r="B38" s="25" t="s">
        <v>153</v>
      </c>
      <c r="C38" s="8">
        <v>3</v>
      </c>
      <c r="D38" s="27"/>
      <c r="E38" s="10">
        <v>1</v>
      </c>
      <c r="J38" s="14"/>
      <c r="K38"/>
      <c r="L38" s="17">
        <f t="shared" si="1"/>
        <v>4</v>
      </c>
      <c r="N38" s="17">
        <v>23052</v>
      </c>
      <c r="O38" s="19">
        <f t="shared" si="2"/>
        <v>5763</v>
      </c>
      <c r="S38" s="29" t="s">
        <v>180</v>
      </c>
      <c r="T38" s="30">
        <v>2255</v>
      </c>
      <c r="U38" s="30">
        <v>0</v>
      </c>
      <c r="V38" s="31">
        <v>0</v>
      </c>
    </row>
    <row r="39" spans="1:22" x14ac:dyDescent="0.25">
      <c r="A39" s="21" t="s">
        <v>185</v>
      </c>
      <c r="B39" s="25" t="s">
        <v>165</v>
      </c>
      <c r="C39" s="8">
        <v>1</v>
      </c>
      <c r="D39" s="27"/>
      <c r="E39" s="10">
        <v>1</v>
      </c>
      <c r="J39" s="14"/>
      <c r="K39"/>
      <c r="L39" s="17">
        <f t="shared" si="1"/>
        <v>2</v>
      </c>
      <c r="N39" s="17">
        <v>12772</v>
      </c>
      <c r="O39" s="19">
        <f t="shared" si="2"/>
        <v>6386</v>
      </c>
      <c r="S39" s="29" t="s">
        <v>184</v>
      </c>
      <c r="T39" s="30">
        <v>2951</v>
      </c>
      <c r="U39" s="30">
        <v>0</v>
      </c>
      <c r="V39" s="31">
        <v>0</v>
      </c>
    </row>
    <row r="40" spans="1:22" x14ac:dyDescent="0.25">
      <c r="C40" s="8"/>
      <c r="D40" s="27"/>
      <c r="E40" s="10"/>
      <c r="J40" s="14"/>
      <c r="K40"/>
    </row>
    <row r="41" spans="1:22" x14ac:dyDescent="0.25">
      <c r="C41" s="8"/>
      <c r="D41" s="27"/>
      <c r="E41" s="10"/>
      <c r="J41" s="14"/>
      <c r="K41"/>
    </row>
    <row r="42" spans="1:22" x14ac:dyDescent="0.25">
      <c r="C42" s="8"/>
      <c r="D42" s="27"/>
      <c r="E42" s="10"/>
      <c r="J42" s="14"/>
      <c r="K42"/>
    </row>
    <row r="43" spans="1:22" x14ac:dyDescent="0.25">
      <c r="C43" s="8"/>
      <c r="D43" s="27"/>
      <c r="E43" s="10"/>
      <c r="J43" s="14"/>
      <c r="K43"/>
    </row>
    <row r="44" spans="1:22" x14ac:dyDescent="0.25">
      <c r="C44" s="8"/>
      <c r="D44" s="27"/>
      <c r="E44" s="10"/>
      <c r="J44" s="14"/>
      <c r="K44"/>
    </row>
    <row r="45" spans="1:22" x14ac:dyDescent="0.25">
      <c r="C45" s="8"/>
      <c r="D45" s="27"/>
      <c r="E45" s="10"/>
      <c r="J45" s="14"/>
      <c r="K45"/>
    </row>
    <row r="46" spans="1:22" x14ac:dyDescent="0.25">
      <c r="C46" s="8"/>
      <c r="D46" s="27"/>
      <c r="E46" s="10"/>
      <c r="J46" s="14"/>
      <c r="K46"/>
    </row>
    <row r="47" spans="1:22" x14ac:dyDescent="0.25">
      <c r="C47" s="8"/>
      <c r="D47" s="27"/>
      <c r="E47" s="10"/>
      <c r="J47" s="14"/>
      <c r="K47"/>
    </row>
    <row r="48" spans="1:22" x14ac:dyDescent="0.25">
      <c r="C48" s="8"/>
      <c r="D48" s="27"/>
      <c r="E48" s="10"/>
      <c r="J48" s="14"/>
      <c r="K48"/>
    </row>
    <row r="49" spans="3:11" x14ac:dyDescent="0.25">
      <c r="C49" s="8"/>
      <c r="D49" s="27"/>
      <c r="E49" s="10"/>
      <c r="J49" s="14"/>
      <c r="K49"/>
    </row>
    <row r="50" spans="3:11" x14ac:dyDescent="0.25">
      <c r="C50" s="8"/>
      <c r="D50" s="27"/>
      <c r="E50" s="10"/>
      <c r="J50" s="14"/>
      <c r="K50"/>
    </row>
    <row r="51" spans="3:11" x14ac:dyDescent="0.25">
      <c r="C51" s="8"/>
      <c r="D51" s="27"/>
      <c r="E51" s="10"/>
      <c r="J51" s="14"/>
      <c r="K51"/>
    </row>
    <row r="52" spans="3:11" x14ac:dyDescent="0.25">
      <c r="C52" s="8"/>
      <c r="D52" s="27"/>
      <c r="E52" s="10"/>
      <c r="J52" s="14"/>
      <c r="K52"/>
    </row>
    <row r="53" spans="3:11" x14ac:dyDescent="0.25">
      <c r="C53" s="8"/>
      <c r="D53" s="27"/>
      <c r="E53" s="10"/>
      <c r="J53" s="14"/>
      <c r="K53"/>
    </row>
    <row r="54" spans="3:11" x14ac:dyDescent="0.25">
      <c r="C54" s="8"/>
      <c r="D54" s="27"/>
      <c r="E54" s="10"/>
      <c r="J54" s="14"/>
      <c r="K54"/>
    </row>
    <row r="55" spans="3:11" x14ac:dyDescent="0.25">
      <c r="C55" s="8"/>
      <c r="D55" s="27"/>
      <c r="E55" s="10"/>
      <c r="J55" s="14"/>
      <c r="K55"/>
    </row>
    <row r="56" spans="3:11" x14ac:dyDescent="0.25">
      <c r="C56" s="8"/>
      <c r="D56" s="27"/>
      <c r="E56" s="10"/>
      <c r="J56" s="14"/>
      <c r="K56"/>
    </row>
    <row r="57" spans="3:11" x14ac:dyDescent="0.25">
      <c r="C57" s="8"/>
      <c r="D57" s="27"/>
      <c r="E57" s="10"/>
      <c r="J57" s="14"/>
      <c r="K57"/>
    </row>
    <row r="58" spans="3:11" x14ac:dyDescent="0.25">
      <c r="C58" s="8"/>
      <c r="D58" s="27"/>
      <c r="E58" s="10"/>
      <c r="J58" s="14"/>
      <c r="K58"/>
    </row>
    <row r="59" spans="3:11" x14ac:dyDescent="0.25">
      <c r="C59" s="8"/>
      <c r="D59" s="27"/>
      <c r="E59" s="10"/>
      <c r="J59" s="14"/>
      <c r="K59"/>
    </row>
    <row r="60" spans="3:11" x14ac:dyDescent="0.25">
      <c r="C60" s="8"/>
      <c r="D60" s="27"/>
      <c r="E60" s="10"/>
      <c r="J60" s="14"/>
      <c r="K60"/>
    </row>
    <row r="61" spans="3:11" x14ac:dyDescent="0.25">
      <c r="C61" s="8"/>
      <c r="D61" s="27"/>
      <c r="E61" s="10"/>
      <c r="J61" s="14"/>
      <c r="K61"/>
    </row>
    <row r="62" spans="3:11" x14ac:dyDescent="0.25">
      <c r="C62" s="8"/>
      <c r="D62" s="27"/>
      <c r="E62" s="10"/>
      <c r="J62" s="14"/>
      <c r="K62"/>
    </row>
    <row r="63" spans="3:11" x14ac:dyDescent="0.25">
      <c r="C63" s="8"/>
      <c r="D63" s="27"/>
      <c r="E63" s="10"/>
      <c r="J63" s="14"/>
      <c r="K63"/>
    </row>
    <row r="64" spans="3:11" x14ac:dyDescent="0.25">
      <c r="C64" s="8"/>
      <c r="D64" s="27"/>
      <c r="E64" s="10"/>
      <c r="J64" s="14"/>
      <c r="K64"/>
    </row>
    <row r="65" spans="3:11" x14ac:dyDescent="0.25">
      <c r="C65" s="8"/>
      <c r="D65" s="27"/>
      <c r="E65" s="10"/>
      <c r="J65" s="14"/>
      <c r="K65"/>
    </row>
    <row r="66" spans="3:11" x14ac:dyDescent="0.25">
      <c r="C66" s="8"/>
      <c r="D66" s="27"/>
      <c r="E66" s="10"/>
      <c r="J66" s="14"/>
      <c r="K66"/>
    </row>
    <row r="67" spans="3:11" x14ac:dyDescent="0.25">
      <c r="C67" s="8"/>
      <c r="D67" s="27"/>
      <c r="E67" s="10"/>
      <c r="J67" s="14"/>
      <c r="K67"/>
    </row>
    <row r="68" spans="3:11" x14ac:dyDescent="0.25">
      <c r="C68" s="8"/>
      <c r="D68" s="27"/>
      <c r="E68" s="10"/>
      <c r="J68" s="14"/>
      <c r="K68"/>
    </row>
    <row r="69" spans="3:11" x14ac:dyDescent="0.25">
      <c r="C69" s="8"/>
      <c r="D69" s="27"/>
      <c r="E69" s="10"/>
      <c r="J69" s="14"/>
      <c r="K69"/>
    </row>
    <row r="70" spans="3:11" x14ac:dyDescent="0.25">
      <c r="C70" s="8"/>
      <c r="D70" s="27"/>
      <c r="E70" s="10"/>
      <c r="J70" s="14"/>
      <c r="K70"/>
    </row>
    <row r="71" spans="3:11" x14ac:dyDescent="0.25">
      <c r="C71" s="8"/>
      <c r="D71" s="27"/>
      <c r="E71" s="10"/>
      <c r="J71" s="14"/>
      <c r="K71"/>
    </row>
    <row r="72" spans="3:11" x14ac:dyDescent="0.25">
      <c r="C72" s="17"/>
      <c r="D72" s="17"/>
      <c r="E72" s="17"/>
      <c r="F72" s="17"/>
      <c r="H72" s="17"/>
      <c r="I72" s="17"/>
      <c r="J72" s="17"/>
    </row>
  </sheetData>
  <phoneticPr fontId="5"/>
  <pageMargins left="0" right="0" top="0.39370078740157477" bottom="0.39370078740157477" header="0" footer="0"/>
  <headerFooter>
    <oddHeader>&amp;C&amp;A</oddHeader>
    <oddFooter>&amp;Cページ &amp;P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H26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"/>
  <cols>
    <col min="1" max="1" width="2.8984375" style="32" customWidth="1"/>
    <col min="2" max="2" width="10.69921875" style="21" customWidth="1"/>
    <col min="3" max="3" width="10.69921875" style="25" customWidth="1"/>
    <col min="4" max="4" width="10.69921875" style="18" customWidth="1"/>
    <col min="5" max="5" width="10.69921875" style="16" customWidth="1"/>
    <col min="6" max="6" width="13.19921875" style="37" customWidth="1"/>
    <col min="7" max="7" width="14.296875" style="38" customWidth="1"/>
    <col min="8" max="8" width="13.19921875" style="14" customWidth="1"/>
    <col min="9" max="9" width="10.69921875" style="39" customWidth="1"/>
    <col min="10" max="10" width="9.69921875" style="40" customWidth="1"/>
    <col min="11" max="11" width="8.296875" style="41" customWidth="1"/>
    <col min="12" max="15" width="10.69921875" style="17" customWidth="1"/>
    <col min="16" max="16" width="10.69921875" style="20" customWidth="1"/>
    <col min="17" max="17" width="13.59765625" style="20" customWidth="1"/>
    <col min="18" max="19" width="10.69921875" style="17" customWidth="1"/>
    <col min="20" max="20" width="10.69921875" style="30" customWidth="1"/>
    <col min="21" max="22" width="3.296875" style="30" customWidth="1"/>
    <col min="23" max="23" width="3.3984375" style="30" customWidth="1"/>
    <col min="24" max="26" width="3.296875" style="30" customWidth="1"/>
    <col min="27" max="28" width="3" style="30" customWidth="1"/>
    <col min="29" max="29" width="3.3984375" style="30" customWidth="1"/>
    <col min="30" max="32" width="10.69921875" style="30" customWidth="1"/>
    <col min="33" max="1018" width="10.69921875" style="17" customWidth="1"/>
    <col min="1019" max="1022" width="10.69921875" style="36" customWidth="1"/>
  </cols>
  <sheetData>
    <row r="1" spans="1:1018" ht="61.8" customHeight="1" x14ac:dyDescent="0.2">
      <c r="B1" s="1"/>
      <c r="C1" s="1"/>
      <c r="D1" s="309" t="s">
        <v>186</v>
      </c>
      <c r="E1" s="309"/>
      <c r="F1" s="310" t="s">
        <v>187</v>
      </c>
      <c r="G1" s="310"/>
      <c r="H1" s="3"/>
      <c r="I1" s="3"/>
      <c r="J1" s="3"/>
      <c r="K1" s="3"/>
      <c r="L1" s="2"/>
      <c r="M1" s="2"/>
      <c r="N1" s="2"/>
      <c r="O1" s="34" t="s">
        <v>188</v>
      </c>
      <c r="P1" s="35"/>
      <c r="Q1" s="5"/>
      <c r="R1" s="2"/>
      <c r="S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6"/>
      <c r="AKO1" s="36"/>
      <c r="AKP1" s="36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  <c r="AMC1" s="36"/>
      <c r="AMD1" s="36"/>
    </row>
    <row r="2" spans="1:1018" x14ac:dyDescent="0.2">
      <c r="A2" s="32" t="s">
        <v>38</v>
      </c>
      <c r="B2" s="21" t="s">
        <v>20</v>
      </c>
      <c r="C2" s="25" t="s">
        <v>21</v>
      </c>
      <c r="D2" s="18" t="s">
        <v>2</v>
      </c>
      <c r="E2" s="16" t="s">
        <v>29</v>
      </c>
      <c r="F2" s="37" t="s">
        <v>24</v>
      </c>
      <c r="G2" s="38" t="s">
        <v>189</v>
      </c>
      <c r="H2" s="14" t="s">
        <v>28</v>
      </c>
      <c r="I2" s="39" t="s">
        <v>0</v>
      </c>
      <c r="J2" s="40" t="s">
        <v>26</v>
      </c>
      <c r="K2" s="41" t="s">
        <v>190</v>
      </c>
      <c r="M2" s="17" t="s">
        <v>31</v>
      </c>
      <c r="O2" s="17" t="s">
        <v>191</v>
      </c>
      <c r="P2" s="42" t="s">
        <v>192</v>
      </c>
      <c r="T2" s="30" t="s">
        <v>193</v>
      </c>
      <c r="U2" s="43" t="s">
        <v>194</v>
      </c>
      <c r="V2" s="44" t="s">
        <v>195</v>
      </c>
      <c r="W2" s="45" t="s">
        <v>196</v>
      </c>
      <c r="X2" s="46" t="s">
        <v>197</v>
      </c>
      <c r="Y2" s="47" t="s">
        <v>198</v>
      </c>
      <c r="Z2" s="48" t="s">
        <v>199</v>
      </c>
      <c r="AA2" s="49" t="s">
        <v>200</v>
      </c>
      <c r="AB2" s="50" t="s">
        <v>201</v>
      </c>
      <c r="AC2" s="30" t="s">
        <v>202</v>
      </c>
      <c r="AD2" s="30" t="s">
        <v>31</v>
      </c>
      <c r="AE2" s="30" t="s">
        <v>203</v>
      </c>
      <c r="AF2" s="30" t="s">
        <v>192</v>
      </c>
    </row>
    <row r="3" spans="1:1018" x14ac:dyDescent="0.2">
      <c r="D3" s="18" t="s">
        <v>204</v>
      </c>
    </row>
    <row r="4" spans="1:1018" x14ac:dyDescent="0.2">
      <c r="C4" s="25" t="s">
        <v>205</v>
      </c>
      <c r="D4" s="18">
        <v>75</v>
      </c>
      <c r="E4" s="16">
        <v>65</v>
      </c>
      <c r="F4" s="37">
        <v>59</v>
      </c>
      <c r="G4" s="38">
        <v>59</v>
      </c>
      <c r="H4" s="14">
        <v>43</v>
      </c>
      <c r="I4" s="39">
        <v>21</v>
      </c>
      <c r="J4" s="40">
        <v>16</v>
      </c>
      <c r="K4" s="41">
        <v>8</v>
      </c>
      <c r="M4" s="17">
        <f>SUM(D4:K4)</f>
        <v>346</v>
      </c>
      <c r="T4" s="36" t="s">
        <v>206</v>
      </c>
      <c r="U4" s="43">
        <f t="shared" ref="U4:AB4" si="0">SUMIF($A$8:$A$120,"潟",D$8:D$120)</f>
        <v>21</v>
      </c>
      <c r="V4" s="44">
        <f t="shared" si="0"/>
        <v>22</v>
      </c>
      <c r="W4" s="45">
        <f t="shared" si="0"/>
        <v>15</v>
      </c>
      <c r="X4" s="46">
        <f t="shared" si="0"/>
        <v>32</v>
      </c>
      <c r="Y4" s="47">
        <f t="shared" si="0"/>
        <v>19</v>
      </c>
      <c r="Z4" s="48">
        <f t="shared" si="0"/>
        <v>6</v>
      </c>
      <c r="AA4" s="49">
        <f t="shared" si="0"/>
        <v>4</v>
      </c>
      <c r="AB4" s="50">
        <f t="shared" si="0"/>
        <v>6</v>
      </c>
      <c r="AC4" s="51"/>
      <c r="AD4" s="52">
        <f t="shared" ref="AD4:AD9" si="1">SUM(U4:AC4)</f>
        <v>125</v>
      </c>
      <c r="AE4" s="51">
        <f>SUMIF($A$8:$A$120,"潟",O$8:O$120)</f>
        <v>807720</v>
      </c>
      <c r="AF4" s="53">
        <f t="shared" ref="AF4:AF9" si="2">IF(AD4=0,"★",SUM(AE4/AD4))</f>
        <v>6461.76</v>
      </c>
    </row>
    <row r="5" spans="1:1018" x14ac:dyDescent="0.2">
      <c r="C5" s="25" t="s">
        <v>207</v>
      </c>
      <c r="D5" s="54">
        <f t="shared" ref="D5:K5" si="3">SUM(D6-D4)</f>
        <v>-9</v>
      </c>
      <c r="E5" s="55">
        <f t="shared" si="3"/>
        <v>2</v>
      </c>
      <c r="F5" s="56">
        <f t="shared" si="3"/>
        <v>0</v>
      </c>
      <c r="G5" s="57">
        <f t="shared" si="3"/>
        <v>0</v>
      </c>
      <c r="H5" s="58">
        <f t="shared" si="3"/>
        <v>0</v>
      </c>
      <c r="I5" s="59">
        <f t="shared" si="3"/>
        <v>3</v>
      </c>
      <c r="J5" s="60">
        <f t="shared" si="3"/>
        <v>0</v>
      </c>
      <c r="K5" s="61">
        <f t="shared" si="3"/>
        <v>0</v>
      </c>
      <c r="T5" s="30" t="s">
        <v>208</v>
      </c>
      <c r="U5" s="43">
        <f t="shared" ref="U5:AB5" si="4">SUMIF($A$8:$A$120,"魚",D$8:D$120)</f>
        <v>16</v>
      </c>
      <c r="V5" s="44">
        <f t="shared" si="4"/>
        <v>21</v>
      </c>
      <c r="W5" s="45">
        <f t="shared" si="4"/>
        <v>14</v>
      </c>
      <c r="X5" s="46">
        <f t="shared" si="4"/>
        <v>12</v>
      </c>
      <c r="Y5" s="47">
        <f t="shared" si="4"/>
        <v>5</v>
      </c>
      <c r="Z5" s="48">
        <f t="shared" si="4"/>
        <v>5</v>
      </c>
      <c r="AA5" s="49">
        <f t="shared" si="4"/>
        <v>5</v>
      </c>
      <c r="AB5" s="50">
        <f t="shared" si="4"/>
        <v>1</v>
      </c>
      <c r="AC5" s="51"/>
      <c r="AD5" s="52">
        <f t="shared" si="1"/>
        <v>79</v>
      </c>
      <c r="AE5" s="51">
        <f>SUMIF($A$8:$A$120,"魚",O$8:O$120)</f>
        <v>626253</v>
      </c>
      <c r="AF5" s="53">
        <f t="shared" si="2"/>
        <v>7927.2531645569625</v>
      </c>
    </row>
    <row r="6" spans="1:1018" x14ac:dyDescent="0.2">
      <c r="C6" s="25" t="s">
        <v>209</v>
      </c>
      <c r="D6" s="18">
        <f t="shared" ref="D6:K6" si="5">SUM(D8:D120)</f>
        <v>66</v>
      </c>
      <c r="E6" s="16">
        <f t="shared" si="5"/>
        <v>67</v>
      </c>
      <c r="F6" s="37">
        <f t="shared" si="5"/>
        <v>59</v>
      </c>
      <c r="G6" s="38">
        <f t="shared" si="5"/>
        <v>59</v>
      </c>
      <c r="H6" s="14">
        <f t="shared" si="5"/>
        <v>43</v>
      </c>
      <c r="I6" s="39">
        <f t="shared" si="5"/>
        <v>24</v>
      </c>
      <c r="J6" s="40">
        <f t="shared" si="5"/>
        <v>16</v>
      </c>
      <c r="K6" s="41">
        <f t="shared" si="5"/>
        <v>8</v>
      </c>
      <c r="M6" s="17">
        <f>SUM(D6:K6)</f>
        <v>342</v>
      </c>
      <c r="O6" s="17">
        <f>SUM(O8:O120)</f>
        <v>2484717</v>
      </c>
      <c r="P6" s="19">
        <f t="shared" ref="P6:P37" si="6">IF(M6=0,"★",SUM(O6/M6))</f>
        <v>7265.2543859649122</v>
      </c>
      <c r="Q6" s="19"/>
      <c r="T6" s="30" t="s">
        <v>210</v>
      </c>
      <c r="U6" s="43">
        <f t="shared" ref="U6:AB6" si="7">SUMIF($A$8:$A$120,"蒲",D$8:D$120)</f>
        <v>17</v>
      </c>
      <c r="V6" s="44">
        <f t="shared" si="7"/>
        <v>13</v>
      </c>
      <c r="W6" s="45">
        <f t="shared" si="7"/>
        <v>17</v>
      </c>
      <c r="X6" s="46">
        <f t="shared" si="7"/>
        <v>7</v>
      </c>
      <c r="Y6" s="47">
        <f t="shared" si="7"/>
        <v>13</v>
      </c>
      <c r="Z6" s="48">
        <f t="shared" si="7"/>
        <v>10</v>
      </c>
      <c r="AA6" s="49">
        <f t="shared" si="7"/>
        <v>2</v>
      </c>
      <c r="AB6" s="50">
        <f t="shared" si="7"/>
        <v>1</v>
      </c>
      <c r="AC6" s="51"/>
      <c r="AD6" s="52">
        <f t="shared" si="1"/>
        <v>80</v>
      </c>
      <c r="AE6" s="51">
        <f>SUMIF($A$8:$A$120,"蒲",O$8:O$120)</f>
        <v>584373</v>
      </c>
      <c r="AF6" s="53">
        <f t="shared" si="2"/>
        <v>7304.6625000000004</v>
      </c>
    </row>
    <row r="7" spans="1:1018" x14ac:dyDescent="0.2">
      <c r="P7" s="19" t="str">
        <f t="shared" si="6"/>
        <v>★</v>
      </c>
      <c r="T7" s="30" t="s">
        <v>211</v>
      </c>
      <c r="U7" s="43">
        <f t="shared" ref="U7:AB7" si="8">SUMIF($A$8:$A$120,"頸",D$8:D$120)</f>
        <v>9</v>
      </c>
      <c r="V7" s="44">
        <f t="shared" si="8"/>
        <v>6</v>
      </c>
      <c r="W7" s="45">
        <f t="shared" si="8"/>
        <v>11</v>
      </c>
      <c r="X7" s="46">
        <f t="shared" si="8"/>
        <v>3</v>
      </c>
      <c r="Y7" s="47">
        <f t="shared" si="8"/>
        <v>3</v>
      </c>
      <c r="Z7" s="48">
        <f t="shared" si="8"/>
        <v>0</v>
      </c>
      <c r="AA7" s="49">
        <f t="shared" si="8"/>
        <v>5</v>
      </c>
      <c r="AB7" s="50">
        <f t="shared" si="8"/>
        <v>0</v>
      </c>
      <c r="AC7" s="52"/>
      <c r="AD7" s="52">
        <f t="shared" si="1"/>
        <v>37</v>
      </c>
      <c r="AE7" s="51">
        <f>SUMIF($A$8:$A$120,"頸",O$8:O$120)</f>
        <v>311414</v>
      </c>
      <c r="AF7" s="53">
        <f t="shared" si="2"/>
        <v>8416.594594594595</v>
      </c>
    </row>
    <row r="8" spans="1:1018" x14ac:dyDescent="0.2">
      <c r="A8" s="32" t="s">
        <v>212</v>
      </c>
      <c r="B8" s="21" t="s">
        <v>206</v>
      </c>
      <c r="C8" s="25" t="s">
        <v>206</v>
      </c>
      <c r="D8" s="18">
        <v>13</v>
      </c>
      <c r="E8" s="16">
        <v>15</v>
      </c>
      <c r="F8" s="37">
        <v>13</v>
      </c>
      <c r="G8" s="38">
        <v>23</v>
      </c>
      <c r="H8" s="14">
        <v>17</v>
      </c>
      <c r="I8" s="39">
        <v>4</v>
      </c>
      <c r="J8" s="40">
        <v>3</v>
      </c>
      <c r="K8" s="41">
        <v>4</v>
      </c>
      <c r="M8" s="17">
        <f t="shared" ref="M8:M39" si="9">SUM(D8:K8)</f>
        <v>92</v>
      </c>
      <c r="N8" s="17" t="s">
        <v>40</v>
      </c>
      <c r="O8" s="17">
        <v>499516</v>
      </c>
      <c r="P8" s="19">
        <f t="shared" si="6"/>
        <v>5429.521739130435</v>
      </c>
      <c r="Q8" s="25" t="s">
        <v>206</v>
      </c>
      <c r="T8" s="30" t="s">
        <v>213</v>
      </c>
      <c r="U8" s="43">
        <f t="shared" ref="U8:AB8" si="10">SUMIF($A$8:$A$120,"岩",D$8:D$120)</f>
        <v>3</v>
      </c>
      <c r="V8" s="44">
        <f t="shared" si="10"/>
        <v>1</v>
      </c>
      <c r="W8" s="45">
        <f t="shared" si="10"/>
        <v>2</v>
      </c>
      <c r="X8" s="46">
        <f t="shared" si="10"/>
        <v>3</v>
      </c>
      <c r="Y8" s="47">
        <f t="shared" si="10"/>
        <v>1</v>
      </c>
      <c r="Z8" s="48">
        <f t="shared" si="10"/>
        <v>2</v>
      </c>
      <c r="AA8" s="49">
        <f t="shared" si="10"/>
        <v>0</v>
      </c>
      <c r="AB8" s="50">
        <f t="shared" si="10"/>
        <v>0</v>
      </c>
      <c r="AC8" s="52"/>
      <c r="AD8" s="52">
        <f t="shared" si="1"/>
        <v>12</v>
      </c>
      <c r="AE8" s="51">
        <f>SUMIF($A$8:$A$120,"岩",O$8:O$120)</f>
        <v>82446</v>
      </c>
      <c r="AF8" s="53">
        <f t="shared" si="2"/>
        <v>6870.5</v>
      </c>
    </row>
    <row r="9" spans="1:1018" x14ac:dyDescent="0.2">
      <c r="A9" s="32" t="s">
        <v>212</v>
      </c>
      <c r="B9" s="21" t="s">
        <v>206</v>
      </c>
      <c r="C9" s="25" t="s">
        <v>214</v>
      </c>
      <c r="D9" s="18">
        <v>1</v>
      </c>
      <c r="E9" s="16">
        <v>2</v>
      </c>
      <c r="F9" s="37">
        <v>2</v>
      </c>
      <c r="G9" s="38">
        <v>2</v>
      </c>
      <c r="M9" s="17">
        <f t="shared" si="9"/>
        <v>7</v>
      </c>
      <c r="O9" s="17">
        <v>66240</v>
      </c>
      <c r="P9" s="19">
        <f t="shared" si="6"/>
        <v>9462.8571428571431</v>
      </c>
      <c r="Q9" s="25" t="s">
        <v>214</v>
      </c>
      <c r="T9" s="30" t="s">
        <v>215</v>
      </c>
      <c r="U9" s="43">
        <f t="shared" ref="U9:AB9" si="11">SUMIF($A$8:$A$120,"佐",D$8:D$120)</f>
        <v>0</v>
      </c>
      <c r="V9" s="44">
        <f t="shared" si="11"/>
        <v>4</v>
      </c>
      <c r="W9" s="45">
        <f t="shared" si="11"/>
        <v>0</v>
      </c>
      <c r="X9" s="46">
        <f t="shared" si="11"/>
        <v>2</v>
      </c>
      <c r="Y9" s="47">
        <f t="shared" si="11"/>
        <v>2</v>
      </c>
      <c r="Z9" s="48">
        <f t="shared" si="11"/>
        <v>1</v>
      </c>
      <c r="AA9" s="49">
        <f t="shared" si="11"/>
        <v>0</v>
      </c>
      <c r="AB9" s="50">
        <f t="shared" si="11"/>
        <v>0</v>
      </c>
      <c r="AC9" s="52"/>
      <c r="AD9" s="52">
        <f t="shared" si="1"/>
        <v>9</v>
      </c>
      <c r="AE9" s="51">
        <f>SUMIF($A$8:$A$120,"佐",O$8:O$120)</f>
        <v>72511</v>
      </c>
      <c r="AF9" s="53">
        <f t="shared" si="2"/>
        <v>8056.7777777777774</v>
      </c>
    </row>
    <row r="10" spans="1:1018" x14ac:dyDescent="0.2">
      <c r="A10" s="32" t="s">
        <v>212</v>
      </c>
      <c r="B10" s="21" t="s">
        <v>206</v>
      </c>
      <c r="C10" s="25" t="s">
        <v>216</v>
      </c>
      <c r="D10" s="18">
        <v>1</v>
      </c>
      <c r="E10" s="16">
        <v>1</v>
      </c>
      <c r="G10" s="38">
        <v>2</v>
      </c>
      <c r="H10" s="14">
        <v>1</v>
      </c>
      <c r="M10" s="17">
        <f t="shared" si="9"/>
        <v>5</v>
      </c>
      <c r="O10" s="17">
        <v>39891</v>
      </c>
      <c r="P10" s="19">
        <f t="shared" si="6"/>
        <v>7978.2</v>
      </c>
      <c r="Q10" s="25" t="s">
        <v>216</v>
      </c>
    </row>
    <row r="11" spans="1:1018" x14ac:dyDescent="0.2">
      <c r="A11" s="32" t="s">
        <v>212</v>
      </c>
      <c r="B11" s="21" t="s">
        <v>206</v>
      </c>
      <c r="C11" s="25" t="s">
        <v>217</v>
      </c>
      <c r="D11" s="18">
        <v>2</v>
      </c>
      <c r="G11" s="38">
        <v>1</v>
      </c>
      <c r="K11" s="41">
        <v>1</v>
      </c>
      <c r="M11" s="17">
        <f t="shared" si="9"/>
        <v>4</v>
      </c>
      <c r="O11" s="17">
        <v>49308</v>
      </c>
      <c r="P11" s="19">
        <f t="shared" si="6"/>
        <v>12327</v>
      </c>
      <c r="Q11" s="25" t="s">
        <v>217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1018" x14ac:dyDescent="0.2">
      <c r="A12" s="32" t="s">
        <v>212</v>
      </c>
      <c r="B12" s="21" t="s">
        <v>206</v>
      </c>
      <c r="C12" s="25" t="s">
        <v>218</v>
      </c>
      <c r="J12" s="40">
        <v>1</v>
      </c>
      <c r="M12" s="17">
        <f t="shared" si="9"/>
        <v>1</v>
      </c>
      <c r="O12" s="17">
        <v>10541</v>
      </c>
      <c r="P12" s="19">
        <f t="shared" si="6"/>
        <v>10541</v>
      </c>
      <c r="Q12" s="25" t="s">
        <v>218</v>
      </c>
    </row>
    <row r="13" spans="1:1018" x14ac:dyDescent="0.2">
      <c r="A13" s="32" t="s">
        <v>212</v>
      </c>
      <c r="B13" s="21" t="s">
        <v>206</v>
      </c>
      <c r="C13" s="25" t="s">
        <v>219</v>
      </c>
      <c r="M13" s="17">
        <f t="shared" si="9"/>
        <v>0</v>
      </c>
      <c r="O13" s="17">
        <v>10647</v>
      </c>
      <c r="P13" s="19" t="str">
        <f t="shared" si="6"/>
        <v>★</v>
      </c>
      <c r="Q13" s="25" t="s">
        <v>219</v>
      </c>
    </row>
    <row r="14" spans="1:1018" x14ac:dyDescent="0.2">
      <c r="A14" s="32" t="s">
        <v>212</v>
      </c>
      <c r="B14" s="21" t="s">
        <v>206</v>
      </c>
      <c r="C14" s="25" t="s">
        <v>220</v>
      </c>
      <c r="D14" s="18">
        <v>1</v>
      </c>
      <c r="E14" s="16">
        <v>2</v>
      </c>
      <c r="G14" s="38">
        <v>1</v>
      </c>
      <c r="H14" s="14">
        <v>1</v>
      </c>
      <c r="I14" s="39">
        <v>1</v>
      </c>
      <c r="M14" s="17">
        <f t="shared" si="9"/>
        <v>6</v>
      </c>
      <c r="O14" s="17">
        <v>31908</v>
      </c>
      <c r="P14" s="19">
        <f t="shared" si="6"/>
        <v>5318</v>
      </c>
      <c r="Q14" s="25" t="s">
        <v>220</v>
      </c>
    </row>
    <row r="15" spans="1:1018" x14ac:dyDescent="0.2">
      <c r="A15" s="32" t="s">
        <v>212</v>
      </c>
      <c r="B15" s="21" t="s">
        <v>206</v>
      </c>
      <c r="C15" s="25" t="s">
        <v>221</v>
      </c>
      <c r="M15" s="17">
        <f t="shared" si="9"/>
        <v>0</v>
      </c>
      <c r="O15" s="17">
        <v>10151</v>
      </c>
      <c r="P15" s="19" t="str">
        <f t="shared" si="6"/>
        <v>★</v>
      </c>
      <c r="Q15" s="25" t="s">
        <v>221</v>
      </c>
    </row>
    <row r="16" spans="1:1018" x14ac:dyDescent="0.2">
      <c r="A16" s="32" t="s">
        <v>212</v>
      </c>
      <c r="B16" s="21" t="s">
        <v>206</v>
      </c>
      <c r="C16" s="25" t="s">
        <v>222</v>
      </c>
      <c r="D16" s="18">
        <v>2</v>
      </c>
      <c r="E16" s="16">
        <v>1</v>
      </c>
      <c r="I16" s="39">
        <v>1</v>
      </c>
      <c r="M16" s="17">
        <f t="shared" si="9"/>
        <v>4</v>
      </c>
      <c r="O16" s="17">
        <v>29850</v>
      </c>
      <c r="P16" s="19">
        <f t="shared" si="6"/>
        <v>7462.5</v>
      </c>
      <c r="Q16" s="25" t="s">
        <v>222</v>
      </c>
    </row>
    <row r="17" spans="1:32" x14ac:dyDescent="0.2">
      <c r="A17" s="32" t="s">
        <v>212</v>
      </c>
      <c r="B17" s="21" t="s">
        <v>206</v>
      </c>
      <c r="C17" s="25" t="s">
        <v>223</v>
      </c>
      <c r="G17" s="38">
        <v>1</v>
      </c>
      <c r="M17" s="17">
        <f t="shared" si="9"/>
        <v>1</v>
      </c>
      <c r="O17" s="17">
        <v>12563</v>
      </c>
      <c r="P17" s="19">
        <f t="shared" si="6"/>
        <v>12563</v>
      </c>
      <c r="Q17" s="25" t="s">
        <v>223</v>
      </c>
    </row>
    <row r="18" spans="1:32" x14ac:dyDescent="0.2">
      <c r="A18" s="32" t="s">
        <v>212</v>
      </c>
      <c r="B18" s="21" t="s">
        <v>206</v>
      </c>
      <c r="C18" s="25" t="s">
        <v>224</v>
      </c>
      <c r="D18" s="18">
        <v>1</v>
      </c>
      <c r="E18" s="16">
        <v>1</v>
      </c>
      <c r="G18" s="38">
        <v>2</v>
      </c>
      <c r="K18" s="41">
        <v>1</v>
      </c>
      <c r="M18" s="17">
        <f t="shared" si="9"/>
        <v>5</v>
      </c>
      <c r="O18" s="17">
        <v>25386</v>
      </c>
      <c r="P18" s="19">
        <f t="shared" si="6"/>
        <v>5077.2</v>
      </c>
      <c r="Q18" s="25" t="s">
        <v>224</v>
      </c>
    </row>
    <row r="19" spans="1:32" x14ac:dyDescent="0.2">
      <c r="A19" s="32" t="s">
        <v>212</v>
      </c>
      <c r="B19" s="21" t="s">
        <v>206</v>
      </c>
      <c r="C19" s="25" t="s">
        <v>225</v>
      </c>
      <c r="M19" s="17">
        <f t="shared" si="9"/>
        <v>0</v>
      </c>
      <c r="O19" s="17">
        <v>4906</v>
      </c>
      <c r="P19" s="19" t="str">
        <f t="shared" si="6"/>
        <v>★</v>
      </c>
      <c r="Q19" s="25" t="s">
        <v>225</v>
      </c>
    </row>
    <row r="20" spans="1:32" x14ac:dyDescent="0.2">
      <c r="A20" s="32" t="s">
        <v>212</v>
      </c>
      <c r="B20" s="21" t="s">
        <v>206</v>
      </c>
      <c r="C20" s="25" t="s">
        <v>226</v>
      </c>
      <c r="M20" s="17">
        <f t="shared" si="9"/>
        <v>0</v>
      </c>
      <c r="O20" s="17">
        <v>6399</v>
      </c>
      <c r="P20" s="19" t="str">
        <f t="shared" si="6"/>
        <v>★</v>
      </c>
      <c r="Q20" s="25" t="s">
        <v>226</v>
      </c>
    </row>
    <row r="21" spans="1:32" x14ac:dyDescent="0.2">
      <c r="A21" s="32" t="s">
        <v>212</v>
      </c>
      <c r="B21" s="21" t="s">
        <v>206</v>
      </c>
      <c r="C21" s="25" t="s">
        <v>227</v>
      </c>
      <c r="M21" s="17">
        <f t="shared" si="9"/>
        <v>0</v>
      </c>
      <c r="O21" s="17">
        <v>3847</v>
      </c>
      <c r="P21" s="19" t="str">
        <f t="shared" si="6"/>
        <v>★</v>
      </c>
      <c r="Q21" s="25" t="s">
        <v>227</v>
      </c>
    </row>
    <row r="22" spans="1:32" x14ac:dyDescent="0.2">
      <c r="A22" s="32" t="s">
        <v>212</v>
      </c>
      <c r="B22" s="21" t="s">
        <v>206</v>
      </c>
      <c r="C22" s="25" t="s">
        <v>228</v>
      </c>
      <c r="M22" s="17">
        <f t="shared" si="9"/>
        <v>0</v>
      </c>
      <c r="O22" s="17">
        <v>6567</v>
      </c>
      <c r="P22" s="19" t="str">
        <f t="shared" si="6"/>
        <v>★</v>
      </c>
      <c r="Q22" s="25" t="s">
        <v>228</v>
      </c>
    </row>
    <row r="23" spans="1:32" x14ac:dyDescent="0.2">
      <c r="A23" s="32" t="s">
        <v>229</v>
      </c>
      <c r="B23" s="21" t="s">
        <v>230</v>
      </c>
      <c r="C23" s="25" t="s">
        <v>230</v>
      </c>
      <c r="D23" s="18">
        <v>8</v>
      </c>
      <c r="E23" s="16">
        <v>9</v>
      </c>
      <c r="F23" s="37">
        <v>6</v>
      </c>
      <c r="G23" s="38">
        <v>6</v>
      </c>
      <c r="H23" s="14">
        <v>2</v>
      </c>
      <c r="I23" s="39">
        <v>3</v>
      </c>
      <c r="J23" s="40">
        <v>1</v>
      </c>
      <c r="K23" s="41">
        <v>1</v>
      </c>
      <c r="M23" s="17">
        <f t="shared" si="9"/>
        <v>36</v>
      </c>
      <c r="O23" s="17">
        <v>193280</v>
      </c>
      <c r="P23" s="19">
        <f t="shared" si="6"/>
        <v>5368.8888888888887</v>
      </c>
      <c r="Q23" s="25" t="s">
        <v>230</v>
      </c>
    </row>
    <row r="24" spans="1:32" x14ac:dyDescent="0.2">
      <c r="A24" s="32" t="s">
        <v>229</v>
      </c>
      <c r="B24" s="21" t="s">
        <v>230</v>
      </c>
      <c r="C24" s="25" t="s">
        <v>231</v>
      </c>
      <c r="D24" s="18">
        <v>1</v>
      </c>
      <c r="E24" s="16">
        <v>1</v>
      </c>
      <c r="F24" s="37">
        <v>1</v>
      </c>
      <c r="M24" s="17">
        <f t="shared" si="9"/>
        <v>3</v>
      </c>
      <c r="O24" s="17">
        <v>25168</v>
      </c>
      <c r="P24" s="19">
        <f t="shared" si="6"/>
        <v>8389.3333333333339</v>
      </c>
      <c r="Q24" s="25" t="s">
        <v>231</v>
      </c>
    </row>
    <row r="25" spans="1:32" x14ac:dyDescent="0.2">
      <c r="A25" s="32" t="s">
        <v>229</v>
      </c>
      <c r="B25" s="21" t="s">
        <v>230</v>
      </c>
      <c r="C25" s="25" t="s">
        <v>232</v>
      </c>
      <c r="M25" s="17">
        <f t="shared" si="9"/>
        <v>0</v>
      </c>
      <c r="O25" s="17">
        <v>14360</v>
      </c>
      <c r="P25" s="19" t="str">
        <f t="shared" si="6"/>
        <v>★</v>
      </c>
      <c r="Q25" s="25" t="s">
        <v>232</v>
      </c>
    </row>
    <row r="26" spans="1:32" x14ac:dyDescent="0.2">
      <c r="A26" s="32" t="s">
        <v>229</v>
      </c>
      <c r="B26" s="21" t="s">
        <v>230</v>
      </c>
      <c r="C26" s="25" t="s">
        <v>233</v>
      </c>
      <c r="M26" s="17">
        <f t="shared" si="9"/>
        <v>0</v>
      </c>
      <c r="O26" s="17">
        <v>7509</v>
      </c>
      <c r="P26" s="19" t="str">
        <f t="shared" si="6"/>
        <v>★</v>
      </c>
      <c r="Q26" s="25" t="s">
        <v>233</v>
      </c>
    </row>
    <row r="27" spans="1:32" x14ac:dyDescent="0.2">
      <c r="A27" s="32" t="s">
        <v>229</v>
      </c>
      <c r="B27" s="21" t="s">
        <v>230</v>
      </c>
      <c r="C27" s="25" t="s">
        <v>234</v>
      </c>
      <c r="M27" s="17">
        <f t="shared" si="9"/>
        <v>0</v>
      </c>
      <c r="O27" s="17">
        <v>7497</v>
      </c>
      <c r="P27" s="19" t="str">
        <f t="shared" si="6"/>
        <v>★</v>
      </c>
      <c r="Q27" s="25" t="s">
        <v>234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</row>
    <row r="28" spans="1:32" x14ac:dyDescent="0.2">
      <c r="A28" s="32" t="s">
        <v>229</v>
      </c>
      <c r="B28" s="21" t="s">
        <v>230</v>
      </c>
      <c r="C28" s="25" t="s">
        <v>235</v>
      </c>
      <c r="M28" s="17">
        <f t="shared" si="9"/>
        <v>0</v>
      </c>
      <c r="O28" s="17">
        <v>5063</v>
      </c>
      <c r="P28" s="19" t="str">
        <f t="shared" si="6"/>
        <v>★</v>
      </c>
      <c r="Q28" s="25" t="s">
        <v>235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</row>
    <row r="29" spans="1:32" x14ac:dyDescent="0.2">
      <c r="A29" s="32" t="s">
        <v>229</v>
      </c>
      <c r="B29" s="21" t="s">
        <v>230</v>
      </c>
      <c r="C29" s="25" t="s">
        <v>236</v>
      </c>
      <c r="G29" s="38">
        <v>1</v>
      </c>
      <c r="M29" s="17">
        <f t="shared" si="9"/>
        <v>1</v>
      </c>
      <c r="O29" s="17">
        <v>12420</v>
      </c>
      <c r="P29" s="19">
        <f t="shared" si="6"/>
        <v>12420</v>
      </c>
      <c r="Q29" s="25" t="s">
        <v>236</v>
      </c>
    </row>
    <row r="30" spans="1:32" x14ac:dyDescent="0.2">
      <c r="A30" s="32" t="s">
        <v>229</v>
      </c>
      <c r="B30" s="21" t="s">
        <v>230</v>
      </c>
      <c r="C30" s="25" t="s">
        <v>237</v>
      </c>
      <c r="M30" s="17">
        <f t="shared" si="9"/>
        <v>0</v>
      </c>
      <c r="O30" s="17">
        <v>2282</v>
      </c>
      <c r="P30" s="19" t="str">
        <f t="shared" si="6"/>
        <v>★</v>
      </c>
      <c r="Q30" s="25" t="s">
        <v>237</v>
      </c>
    </row>
    <row r="31" spans="1:32" x14ac:dyDescent="0.2">
      <c r="A31" s="32" t="s">
        <v>229</v>
      </c>
      <c r="B31" s="21" t="s">
        <v>230</v>
      </c>
      <c r="C31" s="25" t="s">
        <v>238</v>
      </c>
      <c r="M31" s="17">
        <f t="shared" si="9"/>
        <v>0</v>
      </c>
      <c r="O31" s="17">
        <v>5844</v>
      </c>
      <c r="P31" s="19" t="str">
        <f t="shared" si="6"/>
        <v>★</v>
      </c>
      <c r="Q31" s="25" t="s">
        <v>238</v>
      </c>
    </row>
    <row r="32" spans="1:32" x14ac:dyDescent="0.2">
      <c r="A32" s="32" t="s">
        <v>229</v>
      </c>
      <c r="B32" s="21" t="s">
        <v>230</v>
      </c>
      <c r="C32" s="25" t="s">
        <v>239</v>
      </c>
      <c r="M32" s="17">
        <f t="shared" si="9"/>
        <v>0</v>
      </c>
      <c r="O32" s="17">
        <v>7531</v>
      </c>
      <c r="P32" s="19" t="str">
        <f t="shared" si="6"/>
        <v>★</v>
      </c>
      <c r="Q32" s="25" t="s">
        <v>239</v>
      </c>
    </row>
    <row r="33" spans="1:32" x14ac:dyDescent="0.2">
      <c r="A33" s="32" t="s">
        <v>240</v>
      </c>
      <c r="B33" s="21" t="s">
        <v>230</v>
      </c>
      <c r="C33" s="25" t="s">
        <v>241</v>
      </c>
      <c r="M33" s="17">
        <f t="shared" si="9"/>
        <v>0</v>
      </c>
      <c r="O33" s="17">
        <v>12912</v>
      </c>
      <c r="P33" s="19" t="str">
        <f t="shared" si="6"/>
        <v>★</v>
      </c>
      <c r="Q33" s="25" t="s">
        <v>241</v>
      </c>
    </row>
    <row r="34" spans="1:32" x14ac:dyDescent="0.2">
      <c r="A34" s="32" t="s">
        <v>240</v>
      </c>
      <c r="B34" s="21" t="s">
        <v>242</v>
      </c>
      <c r="C34" s="25" t="s">
        <v>242</v>
      </c>
      <c r="D34" s="18">
        <v>4</v>
      </c>
      <c r="E34" s="16">
        <v>3</v>
      </c>
      <c r="F34" s="37">
        <v>5</v>
      </c>
      <c r="G34" s="38">
        <v>1</v>
      </c>
      <c r="H34" s="14">
        <v>2</v>
      </c>
      <c r="I34" s="39">
        <v>2</v>
      </c>
      <c r="M34" s="17">
        <f t="shared" si="9"/>
        <v>17</v>
      </c>
      <c r="O34" s="17">
        <v>85179</v>
      </c>
      <c r="P34" s="19">
        <f t="shared" si="6"/>
        <v>5010.5294117647063</v>
      </c>
      <c r="Q34" s="25" t="s">
        <v>242</v>
      </c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spans="1:32" x14ac:dyDescent="0.2">
      <c r="A35" s="32" t="s">
        <v>240</v>
      </c>
      <c r="B35" s="21" t="s">
        <v>242</v>
      </c>
      <c r="C35" s="25" t="s">
        <v>243</v>
      </c>
      <c r="M35" s="17">
        <f t="shared" si="9"/>
        <v>0</v>
      </c>
      <c r="O35" s="17">
        <v>11556</v>
      </c>
      <c r="P35" s="19" t="str">
        <f t="shared" si="6"/>
        <v>★</v>
      </c>
      <c r="Q35" s="25" t="s">
        <v>243</v>
      </c>
    </row>
    <row r="36" spans="1:32" x14ac:dyDescent="0.2">
      <c r="A36" s="32" t="s">
        <v>240</v>
      </c>
      <c r="B36" s="21" t="s">
        <v>242</v>
      </c>
      <c r="C36" s="25" t="s">
        <v>244</v>
      </c>
      <c r="M36" s="17">
        <f t="shared" si="9"/>
        <v>0</v>
      </c>
      <c r="O36" s="17">
        <v>11864</v>
      </c>
      <c r="P36" s="19" t="str">
        <f t="shared" si="6"/>
        <v>★</v>
      </c>
      <c r="Q36" s="25" t="s">
        <v>244</v>
      </c>
    </row>
    <row r="37" spans="1:32" x14ac:dyDescent="0.2">
      <c r="A37" s="32" t="s">
        <v>229</v>
      </c>
      <c r="B37" s="21" t="s">
        <v>245</v>
      </c>
      <c r="C37" s="25" t="s">
        <v>245</v>
      </c>
      <c r="D37" s="18">
        <v>2</v>
      </c>
      <c r="E37" s="16">
        <v>3</v>
      </c>
      <c r="F37" s="37">
        <v>6</v>
      </c>
      <c r="G37" s="38">
        <v>2</v>
      </c>
      <c r="I37" s="39">
        <v>2</v>
      </c>
      <c r="M37" s="17">
        <f t="shared" si="9"/>
        <v>15</v>
      </c>
      <c r="O37" s="17">
        <v>90097</v>
      </c>
      <c r="P37" s="19">
        <f t="shared" si="6"/>
        <v>6006.4666666666662</v>
      </c>
      <c r="Q37" s="25" t="s">
        <v>245</v>
      </c>
    </row>
    <row r="38" spans="1:32" x14ac:dyDescent="0.2">
      <c r="A38" s="32" t="s">
        <v>229</v>
      </c>
      <c r="B38" s="21" t="s">
        <v>245</v>
      </c>
      <c r="C38" s="25" t="s">
        <v>246</v>
      </c>
      <c r="M38" s="17">
        <f t="shared" si="9"/>
        <v>0</v>
      </c>
      <c r="O38" s="17">
        <v>2573</v>
      </c>
      <c r="P38" s="19" t="str">
        <f t="shared" ref="P38:P69" si="12">IF(M38=0,"★",SUM(O38/M38))</f>
        <v>★</v>
      </c>
      <c r="Q38" s="25" t="s">
        <v>246</v>
      </c>
    </row>
    <row r="39" spans="1:32" x14ac:dyDescent="0.2">
      <c r="A39" s="32" t="s">
        <v>229</v>
      </c>
      <c r="B39" s="21" t="s">
        <v>245</v>
      </c>
      <c r="C39" s="25" t="s">
        <v>247</v>
      </c>
      <c r="M39" s="17">
        <f t="shared" si="9"/>
        <v>0</v>
      </c>
      <c r="O39" s="17">
        <v>7111</v>
      </c>
      <c r="P39" s="19" t="str">
        <f t="shared" si="12"/>
        <v>★</v>
      </c>
      <c r="Q39" s="25" t="s">
        <v>247</v>
      </c>
    </row>
    <row r="40" spans="1:32" x14ac:dyDescent="0.2">
      <c r="A40" s="32" t="s">
        <v>240</v>
      </c>
      <c r="B40" s="21" t="s">
        <v>248</v>
      </c>
      <c r="C40" s="25" t="s">
        <v>248</v>
      </c>
      <c r="D40" s="18">
        <v>2</v>
      </c>
      <c r="E40" s="16">
        <v>1</v>
      </c>
      <c r="F40" s="37">
        <v>3</v>
      </c>
      <c r="G40" s="38">
        <v>2</v>
      </c>
      <c r="H40" s="14">
        <v>4</v>
      </c>
      <c r="I40" s="39">
        <v>3</v>
      </c>
      <c r="K40" s="41">
        <v>1</v>
      </c>
      <c r="M40" s="17">
        <f t="shared" ref="M40:M71" si="13">SUM(D40:K40)</f>
        <v>16</v>
      </c>
      <c r="O40" s="17">
        <v>81065</v>
      </c>
      <c r="P40" s="19">
        <f t="shared" si="12"/>
        <v>5066.5625</v>
      </c>
      <c r="Q40" s="25" t="s">
        <v>248</v>
      </c>
    </row>
    <row r="41" spans="1:32" x14ac:dyDescent="0.2">
      <c r="A41" s="32" t="s">
        <v>240</v>
      </c>
      <c r="B41" s="21" t="s">
        <v>248</v>
      </c>
      <c r="C41" s="25" t="s">
        <v>249</v>
      </c>
      <c r="M41" s="17">
        <f t="shared" si="13"/>
        <v>0</v>
      </c>
      <c r="O41" s="17">
        <v>10151</v>
      </c>
      <c r="P41" s="19" t="str">
        <f t="shared" si="12"/>
        <v>★</v>
      </c>
      <c r="Q41" s="25" t="s">
        <v>249</v>
      </c>
    </row>
    <row r="42" spans="1:32" x14ac:dyDescent="0.2">
      <c r="A42" s="32" t="s">
        <v>240</v>
      </c>
      <c r="B42" s="21" t="s">
        <v>248</v>
      </c>
      <c r="C42" s="25" t="s">
        <v>250</v>
      </c>
      <c r="E42" s="16">
        <v>1</v>
      </c>
      <c r="M42" s="17">
        <f t="shared" si="13"/>
        <v>1</v>
      </c>
      <c r="O42" s="17">
        <v>7505</v>
      </c>
      <c r="P42" s="19">
        <f t="shared" si="12"/>
        <v>7505</v>
      </c>
      <c r="Q42" s="25" t="s">
        <v>250</v>
      </c>
    </row>
    <row r="43" spans="1:32" x14ac:dyDescent="0.2">
      <c r="A43" s="32" t="s">
        <v>240</v>
      </c>
      <c r="B43" s="21" t="s">
        <v>248</v>
      </c>
      <c r="C43" s="25" t="s">
        <v>251</v>
      </c>
      <c r="I43" s="39">
        <v>1</v>
      </c>
      <c r="M43" s="17">
        <f t="shared" si="13"/>
        <v>1</v>
      </c>
      <c r="O43" s="17">
        <v>8052</v>
      </c>
      <c r="P43" s="19">
        <f t="shared" si="12"/>
        <v>8052</v>
      </c>
      <c r="Q43" s="25" t="s">
        <v>251</v>
      </c>
    </row>
    <row r="44" spans="1:32" x14ac:dyDescent="0.2">
      <c r="A44" s="32" t="s">
        <v>229</v>
      </c>
      <c r="B44" s="21" t="s">
        <v>252</v>
      </c>
      <c r="C44" s="25" t="s">
        <v>252</v>
      </c>
      <c r="E44" s="16">
        <v>1</v>
      </c>
      <c r="F44" s="37">
        <v>1</v>
      </c>
      <c r="G44" s="38">
        <v>1</v>
      </c>
      <c r="H44" s="14">
        <v>1</v>
      </c>
      <c r="M44" s="17">
        <f t="shared" si="13"/>
        <v>4</v>
      </c>
      <c r="O44" s="17">
        <v>42000</v>
      </c>
      <c r="P44" s="19">
        <f t="shared" si="12"/>
        <v>10500</v>
      </c>
      <c r="Q44" s="25" t="s">
        <v>252</v>
      </c>
    </row>
    <row r="45" spans="1:32" x14ac:dyDescent="0.2">
      <c r="A45" s="32" t="s">
        <v>240</v>
      </c>
      <c r="B45" s="21" t="s">
        <v>253</v>
      </c>
      <c r="C45" s="25" t="s">
        <v>253</v>
      </c>
      <c r="D45" s="18">
        <v>1</v>
      </c>
      <c r="G45" s="38">
        <v>1</v>
      </c>
      <c r="J45" s="40">
        <v>2</v>
      </c>
      <c r="M45" s="17">
        <f t="shared" si="13"/>
        <v>4</v>
      </c>
      <c r="O45" s="17">
        <v>33255</v>
      </c>
      <c r="P45" s="19">
        <f t="shared" si="12"/>
        <v>8313.75</v>
      </c>
      <c r="Q45" s="25" t="s">
        <v>253</v>
      </c>
    </row>
    <row r="46" spans="1:32" x14ac:dyDescent="0.2">
      <c r="A46" s="32" t="s">
        <v>229</v>
      </c>
      <c r="B46" s="21" t="s">
        <v>254</v>
      </c>
      <c r="C46" s="25" t="s">
        <v>254</v>
      </c>
      <c r="D46" s="18">
        <v>2</v>
      </c>
      <c r="E46" s="16">
        <v>2</v>
      </c>
      <c r="G46" s="38">
        <v>1</v>
      </c>
      <c r="H46" s="14">
        <v>1</v>
      </c>
      <c r="J46" s="40">
        <v>1</v>
      </c>
      <c r="M46" s="17">
        <f t="shared" si="13"/>
        <v>7</v>
      </c>
      <c r="O46" s="17">
        <v>43497</v>
      </c>
      <c r="P46" s="19">
        <f t="shared" si="12"/>
        <v>6213.8571428571431</v>
      </c>
      <c r="Q46" s="25" t="s">
        <v>254</v>
      </c>
    </row>
    <row r="47" spans="1:32" x14ac:dyDescent="0.2">
      <c r="A47" s="32" t="s">
        <v>229</v>
      </c>
      <c r="B47" s="21" t="s">
        <v>254</v>
      </c>
      <c r="C47" s="25" t="s">
        <v>255</v>
      </c>
      <c r="M47" s="17">
        <f t="shared" si="13"/>
        <v>0</v>
      </c>
      <c r="O47" s="17">
        <v>8267</v>
      </c>
      <c r="P47" s="19" t="str">
        <f t="shared" si="12"/>
        <v>★</v>
      </c>
      <c r="Q47" s="25" t="s">
        <v>255</v>
      </c>
    </row>
    <row r="48" spans="1:32" x14ac:dyDescent="0.2">
      <c r="A48" s="32" t="s">
        <v>229</v>
      </c>
      <c r="B48" s="21" t="s">
        <v>254</v>
      </c>
      <c r="C48" s="25" t="s">
        <v>256</v>
      </c>
      <c r="M48" s="17">
        <f t="shared" si="13"/>
        <v>0</v>
      </c>
      <c r="O48" s="17">
        <v>6544</v>
      </c>
      <c r="P48" s="19" t="str">
        <f t="shared" si="12"/>
        <v>★</v>
      </c>
      <c r="Q48" s="25" t="s">
        <v>256</v>
      </c>
    </row>
    <row r="49" spans="1:17" x14ac:dyDescent="0.2">
      <c r="A49" s="32" t="s">
        <v>257</v>
      </c>
      <c r="B49" s="21" t="s">
        <v>254</v>
      </c>
      <c r="C49" s="25" t="s">
        <v>258</v>
      </c>
      <c r="M49" s="17">
        <f t="shared" si="13"/>
        <v>0</v>
      </c>
      <c r="O49" s="17">
        <v>4315</v>
      </c>
      <c r="P49" s="19" t="str">
        <f t="shared" si="12"/>
        <v>★</v>
      </c>
      <c r="Q49" s="25" t="s">
        <v>258</v>
      </c>
    </row>
    <row r="50" spans="1:17" x14ac:dyDescent="0.2">
      <c r="A50" s="32" t="s">
        <v>257</v>
      </c>
      <c r="B50" s="21" t="s">
        <v>254</v>
      </c>
      <c r="C50" s="25" t="s">
        <v>259</v>
      </c>
      <c r="M50" s="17">
        <f t="shared" si="13"/>
        <v>0</v>
      </c>
      <c r="O50" s="17">
        <v>3173</v>
      </c>
      <c r="P50" s="19" t="str">
        <f t="shared" si="12"/>
        <v>★</v>
      </c>
      <c r="Q50" s="25" t="s">
        <v>259</v>
      </c>
    </row>
    <row r="51" spans="1:17" x14ac:dyDescent="0.2">
      <c r="A51" s="32" t="s">
        <v>240</v>
      </c>
      <c r="B51" s="21" t="s">
        <v>260</v>
      </c>
      <c r="C51" s="25" t="s">
        <v>260</v>
      </c>
      <c r="D51" s="18">
        <v>2</v>
      </c>
      <c r="E51" s="16">
        <v>1</v>
      </c>
      <c r="F51" s="37">
        <v>2</v>
      </c>
      <c r="H51" s="14">
        <v>1</v>
      </c>
      <c r="M51" s="17">
        <f t="shared" si="13"/>
        <v>6</v>
      </c>
      <c r="O51" s="17">
        <v>43807</v>
      </c>
      <c r="P51" s="19">
        <f t="shared" si="12"/>
        <v>7301.166666666667</v>
      </c>
      <c r="Q51" s="25" t="s">
        <v>260</v>
      </c>
    </row>
    <row r="52" spans="1:17" x14ac:dyDescent="0.2">
      <c r="A52" s="32" t="s">
        <v>261</v>
      </c>
      <c r="B52" s="21" t="s">
        <v>262</v>
      </c>
      <c r="C52" s="25" t="s">
        <v>262</v>
      </c>
      <c r="D52" s="18">
        <v>1</v>
      </c>
      <c r="E52" s="16">
        <v>1</v>
      </c>
      <c r="F52" s="37">
        <v>2</v>
      </c>
      <c r="G52" s="38">
        <v>2</v>
      </c>
      <c r="H52" s="14">
        <v>1</v>
      </c>
      <c r="I52" s="39">
        <v>1</v>
      </c>
      <c r="M52" s="17">
        <f t="shared" si="13"/>
        <v>8</v>
      </c>
      <c r="O52" s="17">
        <v>31795</v>
      </c>
      <c r="P52" s="19">
        <f t="shared" si="12"/>
        <v>3974.375</v>
      </c>
      <c r="Q52" s="25" t="s">
        <v>262</v>
      </c>
    </row>
    <row r="53" spans="1:17" x14ac:dyDescent="0.2">
      <c r="A53" s="32" t="s">
        <v>261</v>
      </c>
      <c r="B53" s="21" t="s">
        <v>262</v>
      </c>
      <c r="C53" s="25" t="s">
        <v>263</v>
      </c>
      <c r="D53" s="18">
        <v>1</v>
      </c>
      <c r="G53" s="38">
        <v>1</v>
      </c>
      <c r="I53" s="39">
        <v>1</v>
      </c>
      <c r="M53" s="17">
        <f t="shared" si="13"/>
        <v>3</v>
      </c>
      <c r="O53" s="17">
        <v>11644</v>
      </c>
      <c r="P53" s="19">
        <f t="shared" si="12"/>
        <v>3881.3333333333335</v>
      </c>
      <c r="Q53" s="25" t="s">
        <v>263</v>
      </c>
    </row>
    <row r="54" spans="1:17" x14ac:dyDescent="0.2">
      <c r="A54" s="32" t="s">
        <v>261</v>
      </c>
      <c r="B54" s="21" t="s">
        <v>262</v>
      </c>
      <c r="C54" s="25" t="s">
        <v>264</v>
      </c>
      <c r="D54" s="18">
        <v>1</v>
      </c>
      <c r="M54" s="17">
        <f t="shared" si="13"/>
        <v>1</v>
      </c>
      <c r="O54" s="17">
        <v>10714</v>
      </c>
      <c r="P54" s="19">
        <f t="shared" si="12"/>
        <v>10714</v>
      </c>
      <c r="Q54" s="25" t="s">
        <v>264</v>
      </c>
    </row>
    <row r="55" spans="1:17" x14ac:dyDescent="0.2">
      <c r="A55" s="32" t="s">
        <v>261</v>
      </c>
      <c r="B55" s="21" t="s">
        <v>262</v>
      </c>
      <c r="C55" s="25" t="s">
        <v>60</v>
      </c>
      <c r="M55" s="17">
        <f t="shared" si="13"/>
        <v>0</v>
      </c>
      <c r="O55" s="17">
        <v>12441</v>
      </c>
      <c r="P55" s="19" t="str">
        <f t="shared" si="12"/>
        <v>★</v>
      </c>
      <c r="Q55" s="25" t="s">
        <v>60</v>
      </c>
    </row>
    <row r="56" spans="1:17" x14ac:dyDescent="0.2">
      <c r="A56" s="32" t="s">
        <v>261</v>
      </c>
      <c r="B56" s="21" t="s">
        <v>262</v>
      </c>
      <c r="C56" s="25" t="s">
        <v>265</v>
      </c>
      <c r="M56" s="17">
        <f t="shared" si="13"/>
        <v>0</v>
      </c>
      <c r="O56" s="17">
        <v>7851</v>
      </c>
      <c r="P56" s="19" t="str">
        <f t="shared" si="12"/>
        <v>★</v>
      </c>
      <c r="Q56" s="25" t="s">
        <v>266</v>
      </c>
    </row>
    <row r="57" spans="1:17" x14ac:dyDescent="0.2">
      <c r="A57" s="32" t="s">
        <v>240</v>
      </c>
      <c r="B57" s="21" t="s">
        <v>267</v>
      </c>
      <c r="C57" s="25" t="s">
        <v>267</v>
      </c>
      <c r="D57" s="18">
        <v>2</v>
      </c>
      <c r="E57" s="16">
        <v>1</v>
      </c>
      <c r="F57" s="37">
        <v>3</v>
      </c>
      <c r="H57" s="14">
        <v>1</v>
      </c>
      <c r="I57" s="39">
        <v>2</v>
      </c>
      <c r="M57" s="17">
        <f t="shared" si="13"/>
        <v>9</v>
      </c>
      <c r="O57" s="17">
        <v>43497</v>
      </c>
      <c r="P57" s="19">
        <f t="shared" si="12"/>
        <v>4833</v>
      </c>
      <c r="Q57" s="25" t="s">
        <v>267</v>
      </c>
    </row>
    <row r="58" spans="1:17" x14ac:dyDescent="0.2">
      <c r="A58" s="32" t="s">
        <v>240</v>
      </c>
      <c r="B58" s="21" t="s">
        <v>267</v>
      </c>
      <c r="C58" s="25" t="s">
        <v>268</v>
      </c>
      <c r="D58" s="18">
        <v>1</v>
      </c>
      <c r="M58" s="17">
        <f t="shared" si="13"/>
        <v>1</v>
      </c>
      <c r="O58" s="17">
        <v>15874</v>
      </c>
      <c r="P58" s="19">
        <f t="shared" si="12"/>
        <v>15874</v>
      </c>
      <c r="Q58" s="25" t="s">
        <v>268</v>
      </c>
    </row>
    <row r="59" spans="1:17" x14ac:dyDescent="0.2">
      <c r="A59" s="32" t="s">
        <v>240</v>
      </c>
      <c r="B59" s="21" t="s">
        <v>267</v>
      </c>
      <c r="C59" s="25" t="s">
        <v>269</v>
      </c>
      <c r="D59" s="18">
        <v>1</v>
      </c>
      <c r="E59" s="16">
        <v>1</v>
      </c>
      <c r="G59" s="38">
        <v>1</v>
      </c>
      <c r="I59" s="39">
        <v>1</v>
      </c>
      <c r="M59" s="17">
        <f t="shared" si="13"/>
        <v>4</v>
      </c>
      <c r="O59" s="17">
        <v>25195</v>
      </c>
      <c r="P59" s="19">
        <f t="shared" si="12"/>
        <v>6298.75</v>
      </c>
      <c r="Q59" s="25" t="s">
        <v>269</v>
      </c>
    </row>
    <row r="60" spans="1:17" x14ac:dyDescent="0.2">
      <c r="A60" s="32" t="s">
        <v>257</v>
      </c>
      <c r="B60" s="21" t="s">
        <v>270</v>
      </c>
      <c r="C60" s="25" t="s">
        <v>270</v>
      </c>
      <c r="D60" s="18">
        <v>1</v>
      </c>
      <c r="E60" s="16">
        <v>1</v>
      </c>
      <c r="J60" s="40">
        <v>1</v>
      </c>
      <c r="M60" s="17">
        <f t="shared" si="13"/>
        <v>3</v>
      </c>
      <c r="O60" s="17">
        <v>32156</v>
      </c>
      <c r="P60" s="19">
        <f t="shared" si="12"/>
        <v>10718.666666666666</v>
      </c>
      <c r="Q60" s="25" t="s">
        <v>270</v>
      </c>
    </row>
    <row r="61" spans="1:17" x14ac:dyDescent="0.2">
      <c r="A61" s="32" t="s">
        <v>257</v>
      </c>
      <c r="B61" s="21" t="s">
        <v>270</v>
      </c>
      <c r="C61" s="25" t="s">
        <v>271</v>
      </c>
      <c r="M61" s="17">
        <f t="shared" si="13"/>
        <v>0</v>
      </c>
      <c r="O61" s="17">
        <v>10967</v>
      </c>
      <c r="P61" s="19" t="str">
        <f t="shared" si="12"/>
        <v>★</v>
      </c>
      <c r="Q61" s="25" t="s">
        <v>271</v>
      </c>
    </row>
    <row r="62" spans="1:17" x14ac:dyDescent="0.2">
      <c r="A62" s="32" t="s">
        <v>257</v>
      </c>
      <c r="B62" s="21" t="s">
        <v>270</v>
      </c>
      <c r="C62" s="25" t="s">
        <v>272</v>
      </c>
      <c r="M62" s="17">
        <f t="shared" si="13"/>
        <v>0</v>
      </c>
      <c r="O62" s="17">
        <v>10218</v>
      </c>
      <c r="P62" s="19" t="str">
        <f t="shared" si="12"/>
        <v>★</v>
      </c>
      <c r="Q62" s="25" t="s">
        <v>272</v>
      </c>
    </row>
    <row r="63" spans="1:17" x14ac:dyDescent="0.2">
      <c r="A63" s="32" t="s">
        <v>257</v>
      </c>
      <c r="B63" s="21" t="s">
        <v>273</v>
      </c>
      <c r="C63" s="25" t="s">
        <v>274</v>
      </c>
      <c r="D63" s="18">
        <v>1</v>
      </c>
      <c r="E63" s="16">
        <v>1</v>
      </c>
      <c r="F63" s="37">
        <v>2</v>
      </c>
      <c r="J63" s="40">
        <v>1</v>
      </c>
      <c r="M63" s="17">
        <f t="shared" si="13"/>
        <v>5</v>
      </c>
      <c r="O63" s="17">
        <v>27778</v>
      </c>
      <c r="P63" s="19">
        <f t="shared" si="12"/>
        <v>5555.6</v>
      </c>
      <c r="Q63" s="25" t="s">
        <v>274</v>
      </c>
    </row>
    <row r="64" spans="1:17" x14ac:dyDescent="0.2">
      <c r="A64" s="32" t="s">
        <v>257</v>
      </c>
      <c r="B64" s="21" t="s">
        <v>273</v>
      </c>
      <c r="C64" s="25" t="s">
        <v>275</v>
      </c>
      <c r="M64" s="17">
        <f t="shared" si="13"/>
        <v>0</v>
      </c>
      <c r="O64" s="17">
        <v>6834</v>
      </c>
      <c r="P64" s="19" t="str">
        <f t="shared" si="12"/>
        <v>★</v>
      </c>
      <c r="Q64" s="25" t="s">
        <v>275</v>
      </c>
    </row>
    <row r="65" spans="1:17" x14ac:dyDescent="0.2">
      <c r="A65" s="32" t="s">
        <v>257</v>
      </c>
      <c r="B65" s="21" t="s">
        <v>273</v>
      </c>
      <c r="C65" s="25" t="s">
        <v>276</v>
      </c>
      <c r="H65" s="14">
        <v>1</v>
      </c>
      <c r="M65" s="17">
        <f t="shared" si="13"/>
        <v>1</v>
      </c>
      <c r="O65" s="17">
        <v>5204</v>
      </c>
      <c r="P65" s="19">
        <f t="shared" si="12"/>
        <v>5204</v>
      </c>
      <c r="Q65" s="25" t="s">
        <v>276</v>
      </c>
    </row>
    <row r="66" spans="1:17" x14ac:dyDescent="0.2">
      <c r="A66" s="32" t="s">
        <v>240</v>
      </c>
      <c r="B66" s="21" t="s">
        <v>277</v>
      </c>
      <c r="C66" s="25" t="s">
        <v>277</v>
      </c>
      <c r="D66" s="18">
        <v>1</v>
      </c>
      <c r="E66" s="16">
        <v>1</v>
      </c>
      <c r="F66" s="37">
        <v>1</v>
      </c>
      <c r="H66" s="14">
        <v>1</v>
      </c>
      <c r="I66" s="39">
        <v>1</v>
      </c>
      <c r="M66" s="17">
        <f t="shared" si="13"/>
        <v>5</v>
      </c>
      <c r="O66" s="17">
        <v>38738</v>
      </c>
      <c r="P66" s="19">
        <f t="shared" si="12"/>
        <v>7747.6</v>
      </c>
      <c r="Q66" s="25" t="s">
        <v>277</v>
      </c>
    </row>
    <row r="67" spans="1:17" x14ac:dyDescent="0.2">
      <c r="A67" s="32" t="s">
        <v>240</v>
      </c>
      <c r="B67" s="21" t="s">
        <v>277</v>
      </c>
      <c r="C67" s="25" t="s">
        <v>278</v>
      </c>
      <c r="D67" s="18">
        <v>1</v>
      </c>
      <c r="E67" s="16">
        <v>1</v>
      </c>
      <c r="M67" s="17">
        <f t="shared" si="13"/>
        <v>2</v>
      </c>
      <c r="O67" s="17">
        <v>20706</v>
      </c>
      <c r="P67" s="19">
        <f t="shared" si="12"/>
        <v>10353</v>
      </c>
      <c r="Q67" s="25" t="s">
        <v>278</v>
      </c>
    </row>
    <row r="68" spans="1:17" x14ac:dyDescent="0.2">
      <c r="A68" s="32" t="s">
        <v>279</v>
      </c>
      <c r="B68" s="21" t="s">
        <v>280</v>
      </c>
      <c r="C68" s="25" t="s">
        <v>281</v>
      </c>
      <c r="E68" s="16">
        <v>1</v>
      </c>
      <c r="G68" s="38">
        <v>1</v>
      </c>
      <c r="M68" s="17">
        <f t="shared" si="13"/>
        <v>2</v>
      </c>
      <c r="O68" s="17">
        <v>17619</v>
      </c>
      <c r="P68" s="19">
        <f t="shared" si="12"/>
        <v>8809.5</v>
      </c>
      <c r="Q68" s="25" t="s">
        <v>281</v>
      </c>
    </row>
    <row r="69" spans="1:17" x14ac:dyDescent="0.2">
      <c r="A69" s="32" t="s">
        <v>279</v>
      </c>
      <c r="B69" s="21" t="s">
        <v>280</v>
      </c>
      <c r="C69" s="25" t="s">
        <v>282</v>
      </c>
      <c r="M69" s="17">
        <f t="shared" si="13"/>
        <v>0</v>
      </c>
      <c r="O69" s="17">
        <v>9677</v>
      </c>
      <c r="P69" s="19" t="str">
        <f t="shared" si="12"/>
        <v>★</v>
      </c>
      <c r="Q69" s="25" t="s">
        <v>282</v>
      </c>
    </row>
    <row r="70" spans="1:17" x14ac:dyDescent="0.2">
      <c r="A70" s="32" t="s">
        <v>279</v>
      </c>
      <c r="B70" s="21" t="s">
        <v>280</v>
      </c>
      <c r="C70" s="25" t="s">
        <v>283</v>
      </c>
      <c r="E70" s="16">
        <v>1</v>
      </c>
      <c r="G70" s="38">
        <v>1</v>
      </c>
      <c r="I70" s="39">
        <v>1</v>
      </c>
      <c r="M70" s="17">
        <f t="shared" si="13"/>
        <v>3</v>
      </c>
      <c r="O70" s="17">
        <v>10283</v>
      </c>
      <c r="P70" s="19">
        <f t="shared" ref="P70:P101" si="14">IF(M70=0,"★",SUM(O70/M70))</f>
        <v>3427.6666666666665</v>
      </c>
      <c r="Q70" s="25" t="s">
        <v>283</v>
      </c>
    </row>
    <row r="71" spans="1:17" x14ac:dyDescent="0.2">
      <c r="A71" s="32" t="s">
        <v>279</v>
      </c>
      <c r="B71" s="21" t="s">
        <v>280</v>
      </c>
      <c r="C71" s="25" t="s">
        <v>284</v>
      </c>
      <c r="H71" s="14">
        <v>1</v>
      </c>
      <c r="M71" s="17">
        <f t="shared" si="13"/>
        <v>1</v>
      </c>
      <c r="O71" s="17">
        <v>7265</v>
      </c>
      <c r="P71" s="19">
        <f t="shared" si="14"/>
        <v>7265</v>
      </c>
      <c r="Q71" s="25" t="s">
        <v>284</v>
      </c>
    </row>
    <row r="72" spans="1:17" x14ac:dyDescent="0.2">
      <c r="A72" s="32" t="s">
        <v>279</v>
      </c>
      <c r="B72" s="21" t="s">
        <v>280</v>
      </c>
      <c r="C72" s="25" t="s">
        <v>285</v>
      </c>
      <c r="E72" s="16">
        <v>1</v>
      </c>
      <c r="M72" s="17">
        <f t="shared" ref="M72:M103" si="15">SUM(D72:K72)</f>
        <v>1</v>
      </c>
      <c r="O72" s="17">
        <v>4589</v>
      </c>
      <c r="P72" s="19">
        <f t="shared" si="14"/>
        <v>4589</v>
      </c>
      <c r="Q72" s="25" t="s">
        <v>285</v>
      </c>
    </row>
    <row r="73" spans="1:17" x14ac:dyDescent="0.2">
      <c r="A73" s="32" t="s">
        <v>279</v>
      </c>
      <c r="B73" s="21" t="s">
        <v>280</v>
      </c>
      <c r="C73" s="25" t="s">
        <v>286</v>
      </c>
      <c r="M73" s="17">
        <f t="shared" si="15"/>
        <v>0</v>
      </c>
      <c r="O73" s="17">
        <v>5341</v>
      </c>
      <c r="P73" s="19" t="str">
        <f t="shared" si="14"/>
        <v>★</v>
      </c>
      <c r="Q73" s="25" t="s">
        <v>286</v>
      </c>
    </row>
    <row r="74" spans="1:17" x14ac:dyDescent="0.2">
      <c r="A74" s="32" t="s">
        <v>279</v>
      </c>
      <c r="B74" s="21" t="s">
        <v>280</v>
      </c>
      <c r="C74" s="25" t="s">
        <v>287</v>
      </c>
      <c r="H74" s="14">
        <v>1</v>
      </c>
      <c r="M74" s="17">
        <f t="shared" si="15"/>
        <v>1</v>
      </c>
      <c r="O74" s="17">
        <v>6227</v>
      </c>
      <c r="P74" s="19">
        <f t="shared" si="14"/>
        <v>6227</v>
      </c>
      <c r="Q74" s="25" t="s">
        <v>287</v>
      </c>
    </row>
    <row r="75" spans="1:17" x14ac:dyDescent="0.2">
      <c r="A75" s="32" t="s">
        <v>279</v>
      </c>
      <c r="B75" s="21" t="s">
        <v>280</v>
      </c>
      <c r="C75" s="25" t="s">
        <v>288</v>
      </c>
      <c r="M75" s="17">
        <f t="shared" si="15"/>
        <v>0</v>
      </c>
      <c r="O75" s="17">
        <v>3848</v>
      </c>
      <c r="P75" s="19" t="str">
        <f t="shared" si="14"/>
        <v>★</v>
      </c>
      <c r="Q75" s="25" t="s">
        <v>288</v>
      </c>
    </row>
    <row r="76" spans="1:17" x14ac:dyDescent="0.2">
      <c r="A76" s="32" t="s">
        <v>279</v>
      </c>
      <c r="B76" s="21" t="s">
        <v>280</v>
      </c>
      <c r="C76" s="25" t="s">
        <v>289</v>
      </c>
      <c r="E76" s="16">
        <v>1</v>
      </c>
      <c r="M76" s="17">
        <f t="shared" si="15"/>
        <v>1</v>
      </c>
      <c r="O76" s="17">
        <v>4503</v>
      </c>
      <c r="P76" s="19">
        <f t="shared" si="14"/>
        <v>4503</v>
      </c>
      <c r="Q76" s="25" t="s">
        <v>289</v>
      </c>
    </row>
    <row r="77" spans="1:17" x14ac:dyDescent="0.2">
      <c r="A77" s="32" t="s">
        <v>279</v>
      </c>
      <c r="B77" s="21" t="s">
        <v>280</v>
      </c>
      <c r="C77" s="25" t="s">
        <v>290</v>
      </c>
      <c r="M77" s="17">
        <f t="shared" si="15"/>
        <v>0</v>
      </c>
      <c r="O77" s="17">
        <v>3159</v>
      </c>
      <c r="P77" s="19" t="str">
        <f t="shared" si="14"/>
        <v>★</v>
      </c>
      <c r="Q77" s="25" t="s">
        <v>290</v>
      </c>
    </row>
    <row r="78" spans="1:17" x14ac:dyDescent="0.2">
      <c r="A78" s="32" t="s">
        <v>257</v>
      </c>
      <c r="B78" s="21" t="s">
        <v>291</v>
      </c>
      <c r="C78" s="25" t="s">
        <v>292</v>
      </c>
      <c r="D78" s="18">
        <v>3</v>
      </c>
      <c r="E78" s="16">
        <v>2</v>
      </c>
      <c r="F78" s="37">
        <v>7</v>
      </c>
      <c r="G78" s="38">
        <v>2</v>
      </c>
      <c r="H78" s="14">
        <v>1</v>
      </c>
      <c r="J78" s="40">
        <v>2</v>
      </c>
      <c r="M78" s="17">
        <f t="shared" si="15"/>
        <v>17</v>
      </c>
      <c r="O78" s="17">
        <v>89053</v>
      </c>
      <c r="P78" s="19">
        <f t="shared" si="14"/>
        <v>5238.411764705882</v>
      </c>
      <c r="Q78" s="25" t="s">
        <v>292</v>
      </c>
    </row>
    <row r="79" spans="1:17" x14ac:dyDescent="0.2">
      <c r="A79" s="32" t="s">
        <v>257</v>
      </c>
      <c r="B79" s="21" t="s">
        <v>291</v>
      </c>
      <c r="C79" s="25" t="s">
        <v>293</v>
      </c>
      <c r="D79" s="18">
        <v>3</v>
      </c>
      <c r="E79" s="16">
        <v>1</v>
      </c>
      <c r="F79" s="37">
        <v>1</v>
      </c>
      <c r="G79" s="38">
        <v>1</v>
      </c>
      <c r="H79" s="14">
        <v>1</v>
      </c>
      <c r="J79" s="40">
        <v>1</v>
      </c>
      <c r="M79" s="17">
        <f t="shared" si="15"/>
        <v>8</v>
      </c>
      <c r="O79" s="17">
        <v>43476</v>
      </c>
      <c r="P79" s="19">
        <f t="shared" si="14"/>
        <v>5434.5</v>
      </c>
      <c r="Q79" s="25" t="s">
        <v>293</v>
      </c>
    </row>
    <row r="80" spans="1:17" x14ac:dyDescent="0.2">
      <c r="A80" s="32" t="s">
        <v>257</v>
      </c>
      <c r="B80" s="21" t="s">
        <v>291</v>
      </c>
      <c r="C80" s="25" t="s">
        <v>294</v>
      </c>
      <c r="M80" s="17">
        <f t="shared" si="15"/>
        <v>0</v>
      </c>
      <c r="O80" s="17">
        <v>3804</v>
      </c>
      <c r="P80" s="19" t="str">
        <f t="shared" si="14"/>
        <v>★</v>
      </c>
      <c r="Q80" s="25" t="s">
        <v>294</v>
      </c>
    </row>
    <row r="81" spans="1:21" x14ac:dyDescent="0.2">
      <c r="A81" s="32" t="s">
        <v>257</v>
      </c>
      <c r="B81" s="21" t="s">
        <v>291</v>
      </c>
      <c r="C81" s="25" t="s">
        <v>295</v>
      </c>
      <c r="M81" s="17">
        <f t="shared" si="15"/>
        <v>0</v>
      </c>
      <c r="O81" s="17">
        <v>4248</v>
      </c>
      <c r="P81" s="19" t="str">
        <f t="shared" si="14"/>
        <v>★</v>
      </c>
      <c r="Q81" s="25" t="s">
        <v>295</v>
      </c>
    </row>
    <row r="82" spans="1:21" x14ac:dyDescent="0.2">
      <c r="A82" s="32" t="s">
        <v>257</v>
      </c>
      <c r="B82" s="21" t="s">
        <v>291</v>
      </c>
      <c r="C82" s="25" t="s">
        <v>296</v>
      </c>
      <c r="M82" s="17">
        <f t="shared" si="15"/>
        <v>0</v>
      </c>
      <c r="O82" s="17">
        <v>2520</v>
      </c>
      <c r="P82" s="19" t="str">
        <f t="shared" si="14"/>
        <v>★</v>
      </c>
      <c r="Q82" s="25" t="s">
        <v>296</v>
      </c>
    </row>
    <row r="83" spans="1:21" x14ac:dyDescent="0.2">
      <c r="A83" s="32" t="s">
        <v>257</v>
      </c>
      <c r="B83" s="21" t="s">
        <v>291</v>
      </c>
      <c r="C83" s="25" t="s">
        <v>297</v>
      </c>
      <c r="M83" s="17">
        <f t="shared" si="15"/>
        <v>0</v>
      </c>
      <c r="O83" s="17">
        <v>3050</v>
      </c>
      <c r="P83" s="19" t="str">
        <f t="shared" si="14"/>
        <v>★</v>
      </c>
      <c r="Q83" s="25" t="s">
        <v>297</v>
      </c>
    </row>
    <row r="84" spans="1:21" x14ac:dyDescent="0.2">
      <c r="A84" s="32" t="s">
        <v>257</v>
      </c>
      <c r="B84" s="21" t="s">
        <v>291</v>
      </c>
      <c r="C84" s="25" t="s">
        <v>298</v>
      </c>
      <c r="D84" s="18">
        <v>1</v>
      </c>
      <c r="M84" s="17">
        <f t="shared" si="15"/>
        <v>1</v>
      </c>
      <c r="O84" s="17">
        <v>12249</v>
      </c>
      <c r="P84" s="19">
        <f t="shared" si="14"/>
        <v>12249</v>
      </c>
      <c r="Q84" s="25" t="s">
        <v>298</v>
      </c>
    </row>
    <row r="85" spans="1:21" x14ac:dyDescent="0.2">
      <c r="A85" s="32" t="s">
        <v>257</v>
      </c>
      <c r="B85" s="21" t="s">
        <v>291</v>
      </c>
      <c r="C85" s="25" t="s">
        <v>299</v>
      </c>
      <c r="E85" s="16">
        <v>1</v>
      </c>
      <c r="F85" s="37">
        <v>1</v>
      </c>
      <c r="M85" s="17">
        <f t="shared" si="15"/>
        <v>2</v>
      </c>
      <c r="O85" s="17">
        <v>11115</v>
      </c>
      <c r="P85" s="19">
        <f t="shared" si="14"/>
        <v>5557.5</v>
      </c>
      <c r="Q85" s="25" t="s">
        <v>299</v>
      </c>
    </row>
    <row r="86" spans="1:21" x14ac:dyDescent="0.2">
      <c r="A86" s="32" t="s">
        <v>257</v>
      </c>
      <c r="B86" s="21" t="s">
        <v>291</v>
      </c>
      <c r="C86" s="25" t="s">
        <v>300</v>
      </c>
      <c r="M86" s="17">
        <f t="shared" si="15"/>
        <v>0</v>
      </c>
      <c r="O86" s="17">
        <v>9453</v>
      </c>
      <c r="P86" s="19" t="str">
        <f t="shared" si="14"/>
        <v>★</v>
      </c>
      <c r="Q86" s="25" t="s">
        <v>300</v>
      </c>
    </row>
    <row r="87" spans="1:21" x14ac:dyDescent="0.2">
      <c r="A87" s="32" t="s">
        <v>257</v>
      </c>
      <c r="B87" s="21" t="s">
        <v>291</v>
      </c>
      <c r="C87" s="25" t="s">
        <v>301</v>
      </c>
      <c r="M87" s="17">
        <f t="shared" si="15"/>
        <v>0</v>
      </c>
      <c r="O87" s="17">
        <v>5739</v>
      </c>
      <c r="P87" s="19" t="str">
        <f t="shared" si="14"/>
        <v>★</v>
      </c>
      <c r="Q87" s="25" t="s">
        <v>301</v>
      </c>
    </row>
    <row r="88" spans="1:21" x14ac:dyDescent="0.2">
      <c r="A88" s="32" t="s">
        <v>257</v>
      </c>
      <c r="B88" s="21" t="s">
        <v>291</v>
      </c>
      <c r="C88" s="25" t="s">
        <v>302</v>
      </c>
      <c r="M88" s="17">
        <f t="shared" si="15"/>
        <v>0</v>
      </c>
      <c r="O88" s="17">
        <v>5451</v>
      </c>
      <c r="P88" s="19" t="str">
        <f t="shared" si="14"/>
        <v>★</v>
      </c>
      <c r="Q88" s="25" t="s">
        <v>302</v>
      </c>
      <c r="U88" s="308"/>
    </row>
    <row r="89" spans="1:21" x14ac:dyDescent="0.2">
      <c r="A89" s="32" t="s">
        <v>257</v>
      </c>
      <c r="B89" s="21" t="s">
        <v>291</v>
      </c>
      <c r="C89" s="25" t="s">
        <v>303</v>
      </c>
      <c r="M89" s="17">
        <f t="shared" si="15"/>
        <v>0</v>
      </c>
      <c r="O89" s="17">
        <v>7628</v>
      </c>
      <c r="P89" s="19" t="str">
        <f t="shared" si="14"/>
        <v>★</v>
      </c>
      <c r="Q89" s="25" t="s">
        <v>303</v>
      </c>
      <c r="U89" s="308"/>
    </row>
    <row r="90" spans="1:21" x14ac:dyDescent="0.2">
      <c r="A90" s="32" t="s">
        <v>257</v>
      </c>
      <c r="B90" s="21" t="s">
        <v>291</v>
      </c>
      <c r="C90" s="25" t="s">
        <v>304</v>
      </c>
      <c r="M90" s="17">
        <f t="shared" si="15"/>
        <v>0</v>
      </c>
      <c r="O90" s="17">
        <v>3186</v>
      </c>
      <c r="P90" s="19" t="str">
        <f t="shared" si="14"/>
        <v>★</v>
      </c>
      <c r="Q90" s="25" t="s">
        <v>304</v>
      </c>
      <c r="U90" s="308"/>
    </row>
    <row r="91" spans="1:21" x14ac:dyDescent="0.2">
      <c r="A91" s="32" t="s">
        <v>257</v>
      </c>
      <c r="B91" s="21" t="s">
        <v>291</v>
      </c>
      <c r="C91" s="25" t="s">
        <v>305</v>
      </c>
      <c r="M91" s="17">
        <f t="shared" si="15"/>
        <v>0</v>
      </c>
      <c r="O91" s="17">
        <v>6356</v>
      </c>
      <c r="P91" s="19" t="str">
        <f t="shared" si="14"/>
        <v>★</v>
      </c>
      <c r="Q91" s="25" t="s">
        <v>305</v>
      </c>
      <c r="U91" s="308"/>
    </row>
    <row r="92" spans="1:21" x14ac:dyDescent="0.2">
      <c r="A92" s="32" t="s">
        <v>257</v>
      </c>
      <c r="B92" s="21" t="s">
        <v>291</v>
      </c>
      <c r="C92" s="25" t="s">
        <v>306</v>
      </c>
      <c r="M92" s="17">
        <f t="shared" si="15"/>
        <v>0</v>
      </c>
      <c r="O92" s="17">
        <v>3441</v>
      </c>
      <c r="P92" s="19" t="str">
        <f t="shared" si="14"/>
        <v>★</v>
      </c>
      <c r="Q92" s="25" t="s">
        <v>306</v>
      </c>
      <c r="U92" s="308"/>
    </row>
    <row r="93" spans="1:21" x14ac:dyDescent="0.2">
      <c r="A93" s="32" t="s">
        <v>240</v>
      </c>
      <c r="B93" s="21" t="s">
        <v>307</v>
      </c>
      <c r="C93" s="25" t="s">
        <v>308</v>
      </c>
      <c r="H93" s="14">
        <v>1</v>
      </c>
      <c r="M93" s="17">
        <f t="shared" si="15"/>
        <v>1</v>
      </c>
      <c r="O93" s="17">
        <v>10560</v>
      </c>
      <c r="P93" s="19">
        <f t="shared" si="14"/>
        <v>10560</v>
      </c>
      <c r="Q93" s="25" t="s">
        <v>308</v>
      </c>
      <c r="U93" s="308"/>
    </row>
    <row r="94" spans="1:21" x14ac:dyDescent="0.2">
      <c r="A94" s="32" t="s">
        <v>240</v>
      </c>
      <c r="B94" s="21" t="s">
        <v>307</v>
      </c>
      <c r="C94" s="25" t="s">
        <v>309</v>
      </c>
      <c r="M94" s="17">
        <f t="shared" si="15"/>
        <v>0</v>
      </c>
      <c r="O94" s="17">
        <v>8199</v>
      </c>
      <c r="P94" s="19" t="str">
        <f t="shared" si="14"/>
        <v>★</v>
      </c>
      <c r="Q94" s="25" t="s">
        <v>309</v>
      </c>
      <c r="U94" s="308"/>
    </row>
    <row r="95" spans="1:21" x14ac:dyDescent="0.2">
      <c r="A95" s="32" t="s">
        <v>240</v>
      </c>
      <c r="B95" s="21" t="s">
        <v>307</v>
      </c>
      <c r="C95" s="25" t="s">
        <v>310</v>
      </c>
      <c r="D95" s="18">
        <v>1</v>
      </c>
      <c r="E95" s="16">
        <v>1</v>
      </c>
      <c r="F95" s="37">
        <v>1</v>
      </c>
      <c r="G95" s="38">
        <v>1</v>
      </c>
      <c r="H95" s="14">
        <v>1</v>
      </c>
      <c r="M95" s="17">
        <f t="shared" si="15"/>
        <v>5</v>
      </c>
      <c r="O95" s="17">
        <v>20575</v>
      </c>
      <c r="P95" s="19">
        <f t="shared" si="14"/>
        <v>4115</v>
      </c>
      <c r="Q95" s="25" t="s">
        <v>310</v>
      </c>
      <c r="U95" s="308"/>
    </row>
    <row r="96" spans="1:21" x14ac:dyDescent="0.2">
      <c r="A96" s="32" t="s">
        <v>240</v>
      </c>
      <c r="B96" s="21" t="s">
        <v>307</v>
      </c>
      <c r="C96" s="25" t="s">
        <v>311</v>
      </c>
      <c r="M96" s="17">
        <f t="shared" si="15"/>
        <v>0</v>
      </c>
      <c r="O96" s="17">
        <v>9579</v>
      </c>
      <c r="P96" s="19" t="str">
        <f t="shared" si="14"/>
        <v>★</v>
      </c>
      <c r="Q96" s="25" t="s">
        <v>311</v>
      </c>
    </row>
    <row r="97" spans="1:21" x14ac:dyDescent="0.2">
      <c r="A97" s="32" t="s">
        <v>229</v>
      </c>
      <c r="B97" s="21" t="s">
        <v>312</v>
      </c>
      <c r="C97" s="25" t="s">
        <v>313</v>
      </c>
      <c r="M97" s="17">
        <f t="shared" si="15"/>
        <v>0</v>
      </c>
      <c r="O97" s="17">
        <v>9759</v>
      </c>
      <c r="P97" s="19" t="str">
        <f t="shared" si="14"/>
        <v>★</v>
      </c>
      <c r="Q97" s="25" t="s">
        <v>313</v>
      </c>
      <c r="U97" s="308"/>
    </row>
    <row r="98" spans="1:21" x14ac:dyDescent="0.2">
      <c r="A98" s="32" t="s">
        <v>229</v>
      </c>
      <c r="B98" s="21" t="s">
        <v>312</v>
      </c>
      <c r="C98" s="25" t="s">
        <v>314</v>
      </c>
      <c r="E98" s="16">
        <v>2</v>
      </c>
      <c r="G98" s="38">
        <v>1</v>
      </c>
      <c r="H98" s="14">
        <v>1</v>
      </c>
      <c r="M98" s="17">
        <f t="shared" si="15"/>
        <v>4</v>
      </c>
      <c r="O98" s="17">
        <v>13039</v>
      </c>
      <c r="P98" s="19">
        <f t="shared" si="14"/>
        <v>3259.75</v>
      </c>
      <c r="Q98" s="25" t="s">
        <v>314</v>
      </c>
      <c r="U98" s="308"/>
    </row>
    <row r="99" spans="1:21" x14ac:dyDescent="0.2">
      <c r="A99" s="32" t="s">
        <v>229</v>
      </c>
      <c r="B99" s="21" t="s">
        <v>312</v>
      </c>
      <c r="C99" s="25" t="s">
        <v>315</v>
      </c>
      <c r="D99" s="18">
        <v>1</v>
      </c>
      <c r="M99" s="17">
        <f t="shared" si="15"/>
        <v>1</v>
      </c>
      <c r="O99" s="17">
        <v>6711</v>
      </c>
      <c r="P99" s="19">
        <f t="shared" si="14"/>
        <v>6711</v>
      </c>
      <c r="Q99" s="25" t="s">
        <v>315</v>
      </c>
      <c r="U99" s="308"/>
    </row>
    <row r="100" spans="1:21" x14ac:dyDescent="0.2">
      <c r="A100" s="32" t="s">
        <v>229</v>
      </c>
      <c r="B100" s="21" t="s">
        <v>312</v>
      </c>
      <c r="C100" s="25" t="s">
        <v>316</v>
      </c>
      <c r="M100" s="17">
        <f t="shared" si="15"/>
        <v>0</v>
      </c>
      <c r="O100" s="17">
        <v>9156</v>
      </c>
      <c r="P100" s="19" t="str">
        <f t="shared" si="14"/>
        <v>★</v>
      </c>
      <c r="Q100" s="25" t="s">
        <v>316</v>
      </c>
      <c r="U100" s="308"/>
    </row>
    <row r="101" spans="1:21" x14ac:dyDescent="0.2">
      <c r="A101" s="32" t="s">
        <v>229</v>
      </c>
      <c r="B101" s="21" t="s">
        <v>312</v>
      </c>
      <c r="C101" s="25" t="s">
        <v>317</v>
      </c>
      <c r="M101" s="17">
        <f t="shared" si="15"/>
        <v>0</v>
      </c>
      <c r="O101" s="17">
        <v>5080</v>
      </c>
      <c r="P101" s="19" t="str">
        <f t="shared" si="14"/>
        <v>★</v>
      </c>
      <c r="Q101" s="25" t="s">
        <v>317</v>
      </c>
      <c r="U101" s="308"/>
    </row>
    <row r="102" spans="1:21" x14ac:dyDescent="0.2">
      <c r="A102" s="32" t="s">
        <v>229</v>
      </c>
      <c r="B102" s="21" t="s">
        <v>312</v>
      </c>
      <c r="C102" s="25" t="s">
        <v>318</v>
      </c>
      <c r="M102" s="17">
        <f t="shared" si="15"/>
        <v>0</v>
      </c>
      <c r="O102" s="17">
        <v>2115</v>
      </c>
      <c r="P102" s="19" t="str">
        <f t="shared" ref="P102:P120" si="16">IF(M102=0,"★",SUM(O102/M102))</f>
        <v>★</v>
      </c>
      <c r="Q102" s="25" t="s">
        <v>318</v>
      </c>
    </row>
    <row r="103" spans="1:21" x14ac:dyDescent="0.2">
      <c r="A103" s="32" t="s">
        <v>229</v>
      </c>
      <c r="B103" s="21" t="s">
        <v>319</v>
      </c>
      <c r="C103" s="25" t="s">
        <v>320</v>
      </c>
      <c r="E103" s="16">
        <v>1</v>
      </c>
      <c r="J103" s="40">
        <v>1</v>
      </c>
      <c r="M103" s="17">
        <f t="shared" si="15"/>
        <v>2</v>
      </c>
      <c r="O103" s="17">
        <v>20761</v>
      </c>
      <c r="P103" s="19">
        <f t="shared" si="16"/>
        <v>10380.5</v>
      </c>
      <c r="Q103" s="25" t="s">
        <v>320</v>
      </c>
    </row>
    <row r="104" spans="1:21" x14ac:dyDescent="0.2">
      <c r="A104" s="32" t="s">
        <v>229</v>
      </c>
      <c r="B104" s="21" t="s">
        <v>319</v>
      </c>
      <c r="C104" s="25" t="s">
        <v>321</v>
      </c>
      <c r="D104" s="18">
        <v>2</v>
      </c>
      <c r="E104" s="16">
        <v>1</v>
      </c>
      <c r="M104" s="17">
        <f t="shared" ref="M104:M120" si="17">SUM(D104:K104)</f>
        <v>3</v>
      </c>
      <c r="O104" s="17">
        <v>29577</v>
      </c>
      <c r="P104" s="19">
        <f t="shared" si="16"/>
        <v>9859</v>
      </c>
      <c r="Q104" s="25" t="s">
        <v>321</v>
      </c>
    </row>
    <row r="105" spans="1:21" x14ac:dyDescent="0.2">
      <c r="A105" s="32" t="s">
        <v>229</v>
      </c>
      <c r="B105" s="21" t="s">
        <v>319</v>
      </c>
      <c r="C105" s="25" t="s">
        <v>143</v>
      </c>
      <c r="E105" s="16">
        <v>1</v>
      </c>
      <c r="M105" s="17">
        <f t="shared" si="17"/>
        <v>1</v>
      </c>
      <c r="O105" s="17">
        <v>15800</v>
      </c>
      <c r="P105" s="19">
        <f t="shared" si="16"/>
        <v>15800</v>
      </c>
      <c r="Q105" s="25" t="s">
        <v>143</v>
      </c>
    </row>
    <row r="106" spans="1:21" x14ac:dyDescent="0.2">
      <c r="A106" s="32" t="s">
        <v>240</v>
      </c>
      <c r="B106" s="21" t="s">
        <v>322</v>
      </c>
      <c r="C106" s="25" t="s">
        <v>323</v>
      </c>
      <c r="D106" s="18">
        <v>1</v>
      </c>
      <c r="E106" s="16">
        <v>1</v>
      </c>
      <c r="F106" s="37">
        <v>1</v>
      </c>
      <c r="H106" s="14">
        <v>1</v>
      </c>
      <c r="M106" s="17">
        <f t="shared" si="17"/>
        <v>4</v>
      </c>
      <c r="O106" s="17">
        <v>27750</v>
      </c>
      <c r="P106" s="19">
        <f t="shared" si="16"/>
        <v>6937.5</v>
      </c>
      <c r="Q106" s="25" t="s">
        <v>323</v>
      </c>
    </row>
    <row r="107" spans="1:21" x14ac:dyDescent="0.2">
      <c r="A107" s="32" t="s">
        <v>240</v>
      </c>
      <c r="B107" s="21" t="s">
        <v>322</v>
      </c>
      <c r="C107" s="25" t="s">
        <v>324</v>
      </c>
      <c r="M107" s="17">
        <f t="shared" si="17"/>
        <v>0</v>
      </c>
      <c r="O107" s="17">
        <v>6586</v>
      </c>
      <c r="P107" s="19" t="str">
        <f t="shared" si="16"/>
        <v>★</v>
      </c>
      <c r="Q107" s="25" t="s">
        <v>324</v>
      </c>
    </row>
    <row r="108" spans="1:21" x14ac:dyDescent="0.2">
      <c r="A108" s="32" t="s">
        <v>240</v>
      </c>
      <c r="B108" s="21" t="s">
        <v>325</v>
      </c>
      <c r="C108" s="25" t="s">
        <v>325</v>
      </c>
      <c r="F108" s="37">
        <v>1</v>
      </c>
      <c r="M108" s="17">
        <f t="shared" si="17"/>
        <v>1</v>
      </c>
      <c r="O108" s="17">
        <v>8616</v>
      </c>
      <c r="P108" s="19">
        <f t="shared" si="16"/>
        <v>8616</v>
      </c>
      <c r="Q108" s="25" t="s">
        <v>325</v>
      </c>
    </row>
    <row r="109" spans="1:21" x14ac:dyDescent="0.2">
      <c r="A109" s="32" t="s">
        <v>240</v>
      </c>
      <c r="B109" s="21" t="s">
        <v>326</v>
      </c>
      <c r="C109" s="25" t="s">
        <v>327</v>
      </c>
      <c r="G109" s="38">
        <v>1</v>
      </c>
      <c r="M109" s="17">
        <f t="shared" si="17"/>
        <v>1</v>
      </c>
      <c r="O109" s="17">
        <v>5400</v>
      </c>
      <c r="P109" s="19">
        <f t="shared" si="16"/>
        <v>5400</v>
      </c>
      <c r="Q109" s="25" t="s">
        <v>327</v>
      </c>
    </row>
    <row r="110" spans="1:21" x14ac:dyDescent="0.2">
      <c r="A110" s="32" t="s">
        <v>240</v>
      </c>
      <c r="B110" s="21" t="s">
        <v>326</v>
      </c>
      <c r="C110" s="25" t="s">
        <v>328</v>
      </c>
      <c r="M110" s="17">
        <f t="shared" si="17"/>
        <v>0</v>
      </c>
      <c r="O110" s="17">
        <v>2881</v>
      </c>
      <c r="P110" s="19" t="str">
        <f t="shared" si="16"/>
        <v>★</v>
      </c>
      <c r="Q110" s="25" t="s">
        <v>328</v>
      </c>
    </row>
    <row r="111" spans="1:21" x14ac:dyDescent="0.2">
      <c r="A111" s="32" t="s">
        <v>240</v>
      </c>
      <c r="B111" s="21" t="s">
        <v>326</v>
      </c>
      <c r="C111" s="25" t="s">
        <v>329</v>
      </c>
      <c r="M111" s="17">
        <f t="shared" si="17"/>
        <v>0</v>
      </c>
      <c r="O111" s="17">
        <v>3531</v>
      </c>
      <c r="P111" s="19" t="str">
        <f t="shared" si="16"/>
        <v>★</v>
      </c>
      <c r="Q111" s="25" t="s">
        <v>329</v>
      </c>
    </row>
    <row r="112" spans="1:21" x14ac:dyDescent="0.2">
      <c r="A112" s="32" t="s">
        <v>240</v>
      </c>
      <c r="B112" s="21" t="s">
        <v>326</v>
      </c>
      <c r="C112" s="25" t="s">
        <v>330</v>
      </c>
      <c r="M112" s="17">
        <f t="shared" si="17"/>
        <v>0</v>
      </c>
      <c r="O112" s="17">
        <v>4165</v>
      </c>
      <c r="P112" s="19" t="str">
        <f t="shared" si="16"/>
        <v>★</v>
      </c>
      <c r="Q112" s="25" t="s">
        <v>330</v>
      </c>
    </row>
    <row r="113" spans="1:17" x14ac:dyDescent="0.2">
      <c r="A113" s="32" t="s">
        <v>229</v>
      </c>
      <c r="B113" s="21" t="s">
        <v>331</v>
      </c>
      <c r="C113" s="25" t="s">
        <v>331</v>
      </c>
      <c r="M113" s="17">
        <f t="shared" si="17"/>
        <v>0</v>
      </c>
      <c r="O113" s="17">
        <v>5899</v>
      </c>
      <c r="P113" s="19" t="str">
        <f t="shared" si="16"/>
        <v>★</v>
      </c>
      <c r="Q113" s="25" t="s">
        <v>331</v>
      </c>
    </row>
    <row r="114" spans="1:17" x14ac:dyDescent="0.2">
      <c r="A114" s="32" t="s">
        <v>229</v>
      </c>
      <c r="B114" s="21" t="s">
        <v>332</v>
      </c>
      <c r="C114" s="25" t="s">
        <v>332</v>
      </c>
      <c r="J114" s="40">
        <v>1</v>
      </c>
      <c r="M114" s="17">
        <f t="shared" si="17"/>
        <v>1</v>
      </c>
      <c r="O114" s="17">
        <v>9234</v>
      </c>
      <c r="P114" s="19">
        <f t="shared" si="16"/>
        <v>9234</v>
      </c>
      <c r="Q114" s="25" t="s">
        <v>332</v>
      </c>
    </row>
    <row r="115" spans="1:17" x14ac:dyDescent="0.2">
      <c r="A115" s="32" t="s">
        <v>229</v>
      </c>
      <c r="B115" s="21" t="s">
        <v>333</v>
      </c>
      <c r="C115" s="25" t="s">
        <v>333</v>
      </c>
      <c r="J115" s="40">
        <v>1</v>
      </c>
      <c r="M115" s="17">
        <f t="shared" si="17"/>
        <v>1</v>
      </c>
      <c r="O115" s="17">
        <v>12618</v>
      </c>
      <c r="P115" s="19">
        <f t="shared" si="16"/>
        <v>12618</v>
      </c>
      <c r="Q115" s="25" t="s">
        <v>333</v>
      </c>
    </row>
    <row r="116" spans="1:17" x14ac:dyDescent="0.2">
      <c r="A116" s="32" t="s">
        <v>229</v>
      </c>
      <c r="B116" s="21" t="s">
        <v>334</v>
      </c>
      <c r="C116" s="25" t="s">
        <v>334</v>
      </c>
      <c r="M116" s="17">
        <f t="shared" si="17"/>
        <v>0</v>
      </c>
      <c r="O116" s="17">
        <v>5461</v>
      </c>
      <c r="P116" s="19" t="str">
        <f t="shared" si="16"/>
        <v>★</v>
      </c>
      <c r="Q116" s="25" t="s">
        <v>334</v>
      </c>
    </row>
    <row r="117" spans="1:17" x14ac:dyDescent="0.2">
      <c r="A117" s="32" t="s">
        <v>261</v>
      </c>
      <c r="B117" s="21" t="s">
        <v>335</v>
      </c>
      <c r="C117" s="25" t="s">
        <v>335</v>
      </c>
      <c r="M117" s="17">
        <f t="shared" si="17"/>
        <v>0</v>
      </c>
      <c r="O117" s="17">
        <v>7565</v>
      </c>
      <c r="P117" s="19" t="str">
        <f t="shared" si="16"/>
        <v>★</v>
      </c>
      <c r="Q117" s="25" t="s">
        <v>335</v>
      </c>
    </row>
    <row r="118" spans="1:17" x14ac:dyDescent="0.2">
      <c r="A118" s="32" t="s">
        <v>261</v>
      </c>
      <c r="B118" s="21" t="s">
        <v>336</v>
      </c>
      <c r="C118" s="25" t="s">
        <v>336</v>
      </c>
      <c r="M118" s="17">
        <f t="shared" si="17"/>
        <v>0</v>
      </c>
      <c r="O118" s="17">
        <v>436</v>
      </c>
      <c r="P118" s="19" t="str">
        <f t="shared" si="16"/>
        <v>★</v>
      </c>
      <c r="Q118" s="25" t="s">
        <v>336</v>
      </c>
    </row>
    <row r="119" spans="1:17" x14ac:dyDescent="0.2">
      <c r="A119" s="32" t="s">
        <v>240</v>
      </c>
      <c r="B119" s="21" t="s">
        <v>337</v>
      </c>
      <c r="C119" s="25" t="s">
        <v>337</v>
      </c>
      <c r="E119" s="16">
        <v>1</v>
      </c>
      <c r="H119" s="14">
        <v>1</v>
      </c>
      <c r="M119" s="17">
        <f t="shared" si="17"/>
        <v>2</v>
      </c>
      <c r="O119" s="17">
        <v>13845</v>
      </c>
      <c r="P119" s="19">
        <f t="shared" si="16"/>
        <v>6922.5</v>
      </c>
      <c r="Q119" s="25" t="s">
        <v>337</v>
      </c>
    </row>
    <row r="120" spans="1:17" x14ac:dyDescent="0.2">
      <c r="A120" s="32" t="s">
        <v>240</v>
      </c>
      <c r="B120" s="21" t="s">
        <v>338</v>
      </c>
      <c r="C120" s="25" t="s">
        <v>338</v>
      </c>
      <c r="M120" s="17">
        <f t="shared" si="17"/>
        <v>0</v>
      </c>
      <c r="O120" s="17">
        <v>13330</v>
      </c>
      <c r="P120" s="19" t="str">
        <f t="shared" si="16"/>
        <v>★</v>
      </c>
      <c r="Q120" s="25" t="s">
        <v>338</v>
      </c>
    </row>
    <row r="128" spans="1:17" x14ac:dyDescent="0.2">
      <c r="O128" s="63" t="s">
        <v>339</v>
      </c>
    </row>
    <row r="129" spans="2:17" x14ac:dyDescent="0.2">
      <c r="B129" s="21" t="s">
        <v>206</v>
      </c>
      <c r="C129" s="25" t="s">
        <v>7</v>
      </c>
      <c r="D129" s="18">
        <v>5</v>
      </c>
      <c r="E129" s="16">
        <v>3</v>
      </c>
      <c r="F129" s="37">
        <v>4</v>
      </c>
      <c r="G129" s="38">
        <v>5</v>
      </c>
      <c r="H129" s="14">
        <v>4</v>
      </c>
      <c r="J129" s="40">
        <v>2</v>
      </c>
      <c r="K129" s="41">
        <v>1</v>
      </c>
      <c r="M129" s="17">
        <f t="shared" ref="M129:M138" si="18">SUM(D129:K129)</f>
        <v>24</v>
      </c>
      <c r="O129" s="63">
        <v>136042</v>
      </c>
      <c r="P129" s="19">
        <f t="shared" ref="P129:P138" si="19">IF(M129=0,"★",SUM(O129/M129))</f>
        <v>5668.416666666667</v>
      </c>
      <c r="Q129" s="25" t="s">
        <v>7</v>
      </c>
    </row>
    <row r="130" spans="2:17" x14ac:dyDescent="0.2">
      <c r="B130" s="21" t="s">
        <v>206</v>
      </c>
      <c r="C130" s="25" t="s">
        <v>340</v>
      </c>
      <c r="D130" s="18">
        <v>3</v>
      </c>
      <c r="E130" s="16">
        <v>2</v>
      </c>
      <c r="G130" s="38">
        <v>1</v>
      </c>
      <c r="H130" s="14">
        <v>1</v>
      </c>
      <c r="I130" s="39">
        <v>1</v>
      </c>
      <c r="M130" s="17">
        <f t="shared" si="18"/>
        <v>8</v>
      </c>
      <c r="O130" s="63">
        <v>68443</v>
      </c>
      <c r="P130" s="19">
        <f t="shared" si="19"/>
        <v>8555.375</v>
      </c>
      <c r="Q130" s="25" t="s">
        <v>340</v>
      </c>
    </row>
    <row r="131" spans="2:17" x14ac:dyDescent="0.2">
      <c r="B131" s="21" t="s">
        <v>206</v>
      </c>
      <c r="C131" s="25" t="s">
        <v>5</v>
      </c>
      <c r="D131" s="18">
        <v>2</v>
      </c>
      <c r="E131" s="16">
        <v>5</v>
      </c>
      <c r="F131" s="37">
        <v>4</v>
      </c>
      <c r="G131" s="38">
        <v>12</v>
      </c>
      <c r="H131" s="14">
        <v>11</v>
      </c>
      <c r="I131" s="39">
        <v>2</v>
      </c>
      <c r="K131" s="41">
        <v>1</v>
      </c>
      <c r="M131" s="17">
        <f t="shared" si="18"/>
        <v>37</v>
      </c>
      <c r="O131" s="63">
        <v>174743</v>
      </c>
      <c r="P131" s="19">
        <f t="shared" si="19"/>
        <v>4722.7837837837842</v>
      </c>
      <c r="Q131" s="25" t="s">
        <v>5</v>
      </c>
    </row>
    <row r="132" spans="2:17" x14ac:dyDescent="0.2">
      <c r="B132" s="21" t="s">
        <v>206</v>
      </c>
      <c r="C132" s="25" t="s">
        <v>11</v>
      </c>
      <c r="D132" s="18">
        <v>5</v>
      </c>
      <c r="E132" s="16">
        <v>7</v>
      </c>
      <c r="F132" s="37">
        <v>4</v>
      </c>
      <c r="G132" s="38">
        <v>7</v>
      </c>
      <c r="H132" s="14">
        <v>2</v>
      </c>
      <c r="I132" s="39">
        <v>2</v>
      </c>
      <c r="K132" s="41">
        <v>3</v>
      </c>
      <c r="M132" s="17">
        <f t="shared" si="18"/>
        <v>30</v>
      </c>
      <c r="O132" s="63">
        <v>166352</v>
      </c>
      <c r="P132" s="19">
        <f t="shared" si="19"/>
        <v>5545.0666666666666</v>
      </c>
      <c r="Q132" s="25" t="s">
        <v>11</v>
      </c>
    </row>
    <row r="133" spans="2:17" x14ac:dyDescent="0.2">
      <c r="B133" s="21" t="s">
        <v>206</v>
      </c>
      <c r="C133" s="25" t="s">
        <v>10</v>
      </c>
      <c r="D133" s="18">
        <v>1</v>
      </c>
      <c r="E133" s="16">
        <v>1</v>
      </c>
      <c r="G133" s="38">
        <v>2</v>
      </c>
      <c r="H133" s="14">
        <v>1</v>
      </c>
      <c r="M133" s="17">
        <f t="shared" si="18"/>
        <v>5</v>
      </c>
      <c r="O133" s="63">
        <v>44250</v>
      </c>
      <c r="P133" s="19">
        <f t="shared" si="19"/>
        <v>8850</v>
      </c>
      <c r="Q133" s="25" t="s">
        <v>10</v>
      </c>
    </row>
    <row r="134" spans="2:17" x14ac:dyDescent="0.2">
      <c r="B134" s="21" t="s">
        <v>206</v>
      </c>
      <c r="C134" s="25" t="s">
        <v>6</v>
      </c>
      <c r="D134" s="18">
        <v>2</v>
      </c>
      <c r="E134" s="16">
        <v>1</v>
      </c>
      <c r="F134" s="37">
        <v>1</v>
      </c>
      <c r="G134" s="38">
        <v>2</v>
      </c>
      <c r="I134" s="39">
        <v>1</v>
      </c>
      <c r="J134" s="40">
        <v>1</v>
      </c>
      <c r="K134" s="41">
        <v>1</v>
      </c>
      <c r="M134" s="17">
        <f t="shared" si="18"/>
        <v>9</v>
      </c>
      <c r="O134" s="63">
        <v>73435</v>
      </c>
      <c r="P134" s="19">
        <f t="shared" si="19"/>
        <v>8159.4444444444443</v>
      </c>
      <c r="Q134" s="25" t="s">
        <v>6</v>
      </c>
    </row>
    <row r="135" spans="2:17" x14ac:dyDescent="0.2">
      <c r="B135" s="21" t="s">
        <v>206</v>
      </c>
      <c r="C135" s="25" t="s">
        <v>341</v>
      </c>
      <c r="D135" s="18">
        <v>2</v>
      </c>
      <c r="E135" s="16">
        <v>1</v>
      </c>
      <c r="G135" s="38">
        <v>1</v>
      </c>
      <c r="M135" s="17">
        <f t="shared" si="18"/>
        <v>4</v>
      </c>
      <c r="O135" s="63">
        <v>55914</v>
      </c>
      <c r="P135" s="19">
        <f t="shared" si="19"/>
        <v>13978.5</v>
      </c>
      <c r="Q135" s="25" t="s">
        <v>341</v>
      </c>
    </row>
    <row r="136" spans="2:17" x14ac:dyDescent="0.2">
      <c r="B136" s="21" t="s">
        <v>206</v>
      </c>
      <c r="C136" s="25" t="s">
        <v>342</v>
      </c>
      <c r="D136" s="18">
        <v>1</v>
      </c>
      <c r="E136" s="16">
        <v>2</v>
      </c>
      <c r="F136" s="37">
        <v>2</v>
      </c>
      <c r="G136" s="38">
        <v>2</v>
      </c>
      <c r="J136" s="40">
        <v>1</v>
      </c>
      <c r="M136" s="17">
        <f t="shared" si="18"/>
        <v>8</v>
      </c>
      <c r="O136" s="63">
        <v>76576</v>
      </c>
      <c r="P136" s="19">
        <f t="shared" si="19"/>
        <v>9572</v>
      </c>
      <c r="Q136" s="25" t="s">
        <v>342</v>
      </c>
    </row>
    <row r="137" spans="2:17" x14ac:dyDescent="0.2">
      <c r="C137" s="25" t="s">
        <v>343</v>
      </c>
      <c r="D137" s="18">
        <f t="shared" ref="D137:K137" si="20">SUM(D9:D22)</f>
        <v>8</v>
      </c>
      <c r="E137" s="16">
        <f t="shared" si="20"/>
        <v>7</v>
      </c>
      <c r="F137" s="37">
        <f t="shared" si="20"/>
        <v>2</v>
      </c>
      <c r="G137" s="38">
        <f t="shared" si="20"/>
        <v>9</v>
      </c>
      <c r="H137" s="14">
        <f t="shared" si="20"/>
        <v>2</v>
      </c>
      <c r="I137" s="39">
        <f t="shared" si="20"/>
        <v>2</v>
      </c>
      <c r="J137" s="40">
        <f t="shared" si="20"/>
        <v>1</v>
      </c>
      <c r="K137" s="41">
        <f t="shared" si="20"/>
        <v>2</v>
      </c>
      <c r="M137" s="17">
        <f t="shared" si="18"/>
        <v>33</v>
      </c>
      <c r="O137" s="17">
        <f>SUM(O9:O22)</f>
        <v>308204</v>
      </c>
      <c r="P137" s="19">
        <f t="shared" si="19"/>
        <v>9339.515151515152</v>
      </c>
      <c r="Q137" s="25" t="s">
        <v>343</v>
      </c>
    </row>
    <row r="138" spans="2:17" x14ac:dyDescent="0.2">
      <c r="C138" s="25" t="s">
        <v>344</v>
      </c>
      <c r="D138" s="18">
        <f t="shared" ref="D138:K138" si="21">SUM(D129:D136)-D137</f>
        <v>13</v>
      </c>
      <c r="E138" s="16">
        <f t="shared" si="21"/>
        <v>15</v>
      </c>
      <c r="F138" s="37">
        <f t="shared" si="21"/>
        <v>13</v>
      </c>
      <c r="G138" s="38">
        <f t="shared" si="21"/>
        <v>23</v>
      </c>
      <c r="H138" s="14">
        <f t="shared" si="21"/>
        <v>17</v>
      </c>
      <c r="I138" s="39">
        <f t="shared" si="21"/>
        <v>4</v>
      </c>
      <c r="J138" s="40">
        <f t="shared" si="21"/>
        <v>3</v>
      </c>
      <c r="K138" s="41">
        <f t="shared" si="21"/>
        <v>4</v>
      </c>
      <c r="M138" s="17">
        <f t="shared" si="18"/>
        <v>92</v>
      </c>
      <c r="O138" s="17">
        <v>499516</v>
      </c>
      <c r="P138" s="19">
        <f t="shared" si="19"/>
        <v>5429.521739130435</v>
      </c>
      <c r="Q138" s="25" t="s">
        <v>344</v>
      </c>
    </row>
    <row r="154" spans="14:17" x14ac:dyDescent="0.2">
      <c r="N154" s="25" t="s">
        <v>206</v>
      </c>
      <c r="O154" s="17">
        <v>499516</v>
      </c>
      <c r="P154" s="20">
        <v>5429.5217391304404</v>
      </c>
      <c r="Q154"/>
    </row>
    <row r="155" spans="14:17" x14ac:dyDescent="0.2">
      <c r="N155" s="25" t="s">
        <v>230</v>
      </c>
      <c r="O155" s="17">
        <v>193280</v>
      </c>
      <c r="P155" s="20">
        <v>5368.8888888888896</v>
      </c>
      <c r="Q155"/>
    </row>
    <row r="156" spans="14:17" x14ac:dyDescent="0.2">
      <c r="N156" s="25" t="s">
        <v>245</v>
      </c>
      <c r="O156" s="17">
        <v>90097</v>
      </c>
      <c r="P156" s="20">
        <v>6006.4666666666699</v>
      </c>
      <c r="Q156"/>
    </row>
    <row r="157" spans="14:17" x14ac:dyDescent="0.2">
      <c r="N157" s="25" t="s">
        <v>292</v>
      </c>
      <c r="O157" s="17">
        <v>89053</v>
      </c>
      <c r="P157" s="20">
        <v>5238.4117647058802</v>
      </c>
      <c r="Q157"/>
    </row>
    <row r="158" spans="14:17" x14ac:dyDescent="0.2">
      <c r="N158" s="25" t="s">
        <v>242</v>
      </c>
      <c r="O158" s="17">
        <v>85179</v>
      </c>
      <c r="P158" s="20">
        <v>5010.5294117647099</v>
      </c>
      <c r="Q158"/>
    </row>
    <row r="159" spans="14:17" x14ac:dyDescent="0.2">
      <c r="N159" s="25" t="s">
        <v>248</v>
      </c>
      <c r="O159" s="17">
        <v>81065</v>
      </c>
      <c r="P159" s="20">
        <v>5066.5625</v>
      </c>
      <c r="Q159"/>
    </row>
    <row r="160" spans="14:17" x14ac:dyDescent="0.2">
      <c r="N160" s="25" t="s">
        <v>214</v>
      </c>
      <c r="O160" s="17">
        <v>66240</v>
      </c>
      <c r="P160" s="20">
        <v>9462.8571428571395</v>
      </c>
      <c r="Q160"/>
    </row>
    <row r="161" spans="14:17" x14ac:dyDescent="0.2">
      <c r="N161" s="25" t="s">
        <v>217</v>
      </c>
      <c r="O161" s="17">
        <v>49308</v>
      </c>
      <c r="P161" s="20">
        <v>12327</v>
      </c>
      <c r="Q161"/>
    </row>
    <row r="162" spans="14:17" x14ac:dyDescent="0.2">
      <c r="N162" s="25" t="s">
        <v>260</v>
      </c>
      <c r="O162" s="17">
        <v>43807</v>
      </c>
      <c r="P162" s="20">
        <v>7301.1666666666697</v>
      </c>
      <c r="Q162"/>
    </row>
    <row r="163" spans="14:17" x14ac:dyDescent="0.2">
      <c r="N163" s="25" t="s">
        <v>254</v>
      </c>
      <c r="O163" s="17">
        <v>43497</v>
      </c>
      <c r="P163" s="20">
        <v>6213.8571428571404</v>
      </c>
      <c r="Q163"/>
    </row>
    <row r="164" spans="14:17" x14ac:dyDescent="0.2">
      <c r="N164" s="25" t="s">
        <v>267</v>
      </c>
      <c r="O164" s="17">
        <v>43497</v>
      </c>
      <c r="P164" s="20">
        <v>4833</v>
      </c>
      <c r="Q164"/>
    </row>
    <row r="165" spans="14:17" x14ac:dyDescent="0.2">
      <c r="N165" s="25" t="s">
        <v>293</v>
      </c>
      <c r="O165" s="17">
        <v>43476</v>
      </c>
      <c r="P165" s="20">
        <v>5434.5</v>
      </c>
      <c r="Q165"/>
    </row>
    <row r="166" spans="14:17" x14ac:dyDescent="0.2">
      <c r="N166" s="25" t="s">
        <v>252</v>
      </c>
      <c r="O166" s="17">
        <v>42000</v>
      </c>
      <c r="P166" s="20">
        <v>10500</v>
      </c>
      <c r="Q166"/>
    </row>
    <row r="167" spans="14:17" x14ac:dyDescent="0.2">
      <c r="N167" s="25" t="s">
        <v>216</v>
      </c>
      <c r="O167" s="17">
        <v>39891</v>
      </c>
      <c r="P167" s="20">
        <v>7978.2</v>
      </c>
      <c r="Q167"/>
    </row>
    <row r="168" spans="14:17" x14ac:dyDescent="0.2">
      <c r="N168" s="25" t="s">
        <v>277</v>
      </c>
      <c r="O168" s="17">
        <v>38738</v>
      </c>
      <c r="P168" s="20">
        <v>7747.6</v>
      </c>
      <c r="Q168"/>
    </row>
    <row r="169" spans="14:17" x14ac:dyDescent="0.2">
      <c r="N169" s="25" t="s">
        <v>253</v>
      </c>
      <c r="O169" s="17">
        <v>33255</v>
      </c>
      <c r="P169" s="20">
        <v>8313.75</v>
      </c>
      <c r="Q169"/>
    </row>
    <row r="170" spans="14:17" x14ac:dyDescent="0.2">
      <c r="N170" s="25" t="s">
        <v>270</v>
      </c>
      <c r="O170" s="17">
        <v>32156</v>
      </c>
      <c r="P170" s="20">
        <v>10718.666666666701</v>
      </c>
      <c r="Q170"/>
    </row>
    <row r="171" spans="14:17" x14ac:dyDescent="0.2">
      <c r="N171" s="25" t="s">
        <v>220</v>
      </c>
      <c r="O171" s="17">
        <v>31908</v>
      </c>
      <c r="P171" s="20">
        <v>5318</v>
      </c>
      <c r="Q171"/>
    </row>
    <row r="172" spans="14:17" x14ac:dyDescent="0.2">
      <c r="N172" s="25" t="s">
        <v>262</v>
      </c>
      <c r="O172" s="17">
        <v>31795</v>
      </c>
      <c r="P172" s="20">
        <v>3974.375</v>
      </c>
      <c r="Q172"/>
    </row>
    <row r="173" spans="14:17" x14ac:dyDescent="0.2">
      <c r="N173" s="25" t="s">
        <v>222</v>
      </c>
      <c r="O173" s="17">
        <v>29850</v>
      </c>
      <c r="P173" s="20">
        <v>7462.5</v>
      </c>
      <c r="Q173"/>
    </row>
    <row r="174" spans="14:17" x14ac:dyDescent="0.2">
      <c r="N174" s="25" t="s">
        <v>321</v>
      </c>
      <c r="O174" s="17">
        <v>29577</v>
      </c>
      <c r="P174" s="20">
        <v>9859</v>
      </c>
      <c r="Q174"/>
    </row>
    <row r="175" spans="14:17" x14ac:dyDescent="0.2">
      <c r="N175" s="25" t="s">
        <v>274</v>
      </c>
      <c r="O175" s="17">
        <v>27778</v>
      </c>
      <c r="P175" s="20">
        <v>5555.6</v>
      </c>
      <c r="Q175"/>
    </row>
    <row r="176" spans="14:17" x14ac:dyDescent="0.2">
      <c r="N176" s="25" t="s">
        <v>323</v>
      </c>
      <c r="O176" s="17">
        <v>27750</v>
      </c>
      <c r="P176" s="20">
        <v>6937.5</v>
      </c>
      <c r="Q176"/>
    </row>
    <row r="177" spans="14:17" x14ac:dyDescent="0.2">
      <c r="N177" s="25" t="s">
        <v>224</v>
      </c>
      <c r="O177" s="17">
        <v>25386</v>
      </c>
      <c r="P177" s="20">
        <v>5077.2</v>
      </c>
      <c r="Q177"/>
    </row>
    <row r="178" spans="14:17" x14ac:dyDescent="0.2">
      <c r="N178" s="25" t="s">
        <v>269</v>
      </c>
      <c r="O178" s="17">
        <v>25195</v>
      </c>
      <c r="P178" s="20">
        <v>6298.75</v>
      </c>
      <c r="Q178"/>
    </row>
    <row r="179" spans="14:17" x14ac:dyDescent="0.2">
      <c r="N179" s="25" t="s">
        <v>231</v>
      </c>
      <c r="O179" s="17">
        <v>25168</v>
      </c>
      <c r="P179" s="20">
        <v>8389.3333333333303</v>
      </c>
      <c r="Q179"/>
    </row>
    <row r="180" spans="14:17" x14ac:dyDescent="0.2">
      <c r="N180" s="25" t="s">
        <v>320</v>
      </c>
      <c r="O180" s="17">
        <v>20761</v>
      </c>
      <c r="P180" s="20">
        <v>10380.5</v>
      </c>
      <c r="Q180"/>
    </row>
    <row r="181" spans="14:17" x14ac:dyDescent="0.2">
      <c r="N181" s="25" t="s">
        <v>278</v>
      </c>
      <c r="O181" s="17">
        <v>20706</v>
      </c>
      <c r="P181" s="20">
        <v>10353</v>
      </c>
      <c r="Q181"/>
    </row>
    <row r="182" spans="14:17" x14ac:dyDescent="0.2">
      <c r="N182" s="25" t="s">
        <v>310</v>
      </c>
      <c r="O182" s="17">
        <v>20575</v>
      </c>
      <c r="P182" s="20">
        <v>4115</v>
      </c>
      <c r="Q182"/>
    </row>
    <row r="183" spans="14:17" x14ac:dyDescent="0.2">
      <c r="N183" s="25" t="s">
        <v>281</v>
      </c>
      <c r="O183" s="17">
        <v>17619</v>
      </c>
      <c r="P183" s="20">
        <v>8809.5</v>
      </c>
      <c r="Q183"/>
    </row>
    <row r="184" spans="14:17" x14ac:dyDescent="0.2">
      <c r="N184" s="25" t="s">
        <v>268</v>
      </c>
      <c r="O184" s="17">
        <v>15874</v>
      </c>
      <c r="P184" s="20">
        <v>15874</v>
      </c>
      <c r="Q184"/>
    </row>
    <row r="185" spans="14:17" x14ac:dyDescent="0.2">
      <c r="N185" s="25" t="s">
        <v>143</v>
      </c>
      <c r="O185" s="17">
        <v>15800</v>
      </c>
      <c r="P185" s="20">
        <v>15800</v>
      </c>
      <c r="Q185"/>
    </row>
    <row r="186" spans="14:17" x14ac:dyDescent="0.2">
      <c r="N186" s="25" t="s">
        <v>232</v>
      </c>
      <c r="O186" s="17">
        <v>14360</v>
      </c>
      <c r="Q186"/>
    </row>
    <row r="187" spans="14:17" x14ac:dyDescent="0.2">
      <c r="N187" s="25" t="s">
        <v>337</v>
      </c>
      <c r="O187" s="17">
        <v>13845</v>
      </c>
      <c r="P187" s="20">
        <v>6922.5</v>
      </c>
      <c r="Q187"/>
    </row>
    <row r="188" spans="14:17" x14ac:dyDescent="0.2">
      <c r="N188" s="25" t="s">
        <v>338</v>
      </c>
      <c r="O188" s="17">
        <v>13330</v>
      </c>
      <c r="Q188"/>
    </row>
    <row r="189" spans="14:17" x14ac:dyDescent="0.2">
      <c r="N189" s="25" t="s">
        <v>314</v>
      </c>
      <c r="O189" s="17">
        <v>13039</v>
      </c>
      <c r="P189" s="20">
        <v>3259.75</v>
      </c>
      <c r="Q189"/>
    </row>
    <row r="190" spans="14:17" x14ac:dyDescent="0.2">
      <c r="N190" s="25" t="s">
        <v>241</v>
      </c>
      <c r="O190" s="17">
        <v>12912</v>
      </c>
      <c r="Q190"/>
    </row>
    <row r="191" spans="14:17" x14ac:dyDescent="0.2">
      <c r="N191" s="25" t="s">
        <v>333</v>
      </c>
      <c r="O191" s="17">
        <v>12618</v>
      </c>
      <c r="P191" s="20">
        <v>12618</v>
      </c>
      <c r="Q191"/>
    </row>
    <row r="192" spans="14:17" x14ac:dyDescent="0.2">
      <c r="N192" s="25" t="s">
        <v>223</v>
      </c>
      <c r="O192" s="17">
        <v>12563</v>
      </c>
      <c r="P192" s="20">
        <v>12563</v>
      </c>
      <c r="Q192"/>
    </row>
    <row r="193" spans="14:17" x14ac:dyDescent="0.2">
      <c r="N193" s="25" t="s">
        <v>60</v>
      </c>
      <c r="O193" s="17">
        <v>12441</v>
      </c>
      <c r="Q193"/>
    </row>
    <row r="194" spans="14:17" x14ac:dyDescent="0.2">
      <c r="N194" s="25" t="s">
        <v>236</v>
      </c>
      <c r="O194" s="17">
        <v>12420</v>
      </c>
      <c r="P194" s="20">
        <v>12420</v>
      </c>
      <c r="Q194"/>
    </row>
    <row r="195" spans="14:17" x14ac:dyDescent="0.2">
      <c r="N195" s="25" t="s">
        <v>298</v>
      </c>
      <c r="O195" s="17">
        <v>12249</v>
      </c>
      <c r="P195" s="20">
        <v>12249</v>
      </c>
      <c r="Q195"/>
    </row>
    <row r="196" spans="14:17" x14ac:dyDescent="0.2">
      <c r="N196" s="25" t="s">
        <v>244</v>
      </c>
      <c r="O196" s="17">
        <v>11864</v>
      </c>
      <c r="Q196"/>
    </row>
    <row r="197" spans="14:17" x14ac:dyDescent="0.2">
      <c r="N197" s="25" t="s">
        <v>263</v>
      </c>
      <c r="O197" s="17">
        <v>11644</v>
      </c>
      <c r="P197" s="20">
        <v>3881.3333333333298</v>
      </c>
      <c r="Q197"/>
    </row>
    <row r="198" spans="14:17" x14ac:dyDescent="0.2">
      <c r="N198" s="25" t="s">
        <v>243</v>
      </c>
      <c r="O198" s="17">
        <v>11556</v>
      </c>
      <c r="Q198"/>
    </row>
    <row r="199" spans="14:17" x14ac:dyDescent="0.2">
      <c r="N199" s="25" t="s">
        <v>299</v>
      </c>
      <c r="O199" s="17">
        <v>11115</v>
      </c>
      <c r="P199" s="20">
        <v>5557.5</v>
      </c>
      <c r="Q199"/>
    </row>
    <row r="200" spans="14:17" x14ac:dyDescent="0.2">
      <c r="N200" s="25" t="s">
        <v>271</v>
      </c>
      <c r="O200" s="17">
        <v>10967</v>
      </c>
      <c r="Q200"/>
    </row>
    <row r="201" spans="14:17" x14ac:dyDescent="0.2">
      <c r="N201" s="25" t="s">
        <v>264</v>
      </c>
      <c r="O201" s="17">
        <v>10714</v>
      </c>
      <c r="P201" s="20">
        <v>10714</v>
      </c>
      <c r="Q201"/>
    </row>
    <row r="202" spans="14:17" x14ac:dyDescent="0.2">
      <c r="N202" s="25" t="s">
        <v>219</v>
      </c>
      <c r="O202" s="17">
        <v>10647</v>
      </c>
      <c r="Q202"/>
    </row>
    <row r="203" spans="14:17" x14ac:dyDescent="0.2">
      <c r="N203" s="25" t="s">
        <v>308</v>
      </c>
      <c r="O203" s="17">
        <v>10560</v>
      </c>
      <c r="P203" s="20">
        <v>10560</v>
      </c>
      <c r="Q203"/>
    </row>
    <row r="204" spans="14:17" x14ac:dyDescent="0.2">
      <c r="N204" s="25" t="s">
        <v>218</v>
      </c>
      <c r="O204" s="17">
        <v>10541</v>
      </c>
      <c r="P204" s="20">
        <v>10541</v>
      </c>
      <c r="Q204"/>
    </row>
    <row r="205" spans="14:17" x14ac:dyDescent="0.2">
      <c r="N205" s="25" t="s">
        <v>283</v>
      </c>
      <c r="O205" s="17">
        <v>10283</v>
      </c>
      <c r="P205" s="20">
        <v>3427.6666666666702</v>
      </c>
      <c r="Q205"/>
    </row>
    <row r="206" spans="14:17" x14ac:dyDescent="0.2">
      <c r="N206" s="25" t="s">
        <v>272</v>
      </c>
      <c r="O206" s="17">
        <v>10218</v>
      </c>
      <c r="Q206"/>
    </row>
    <row r="207" spans="14:17" x14ac:dyDescent="0.2">
      <c r="N207" s="25" t="s">
        <v>221</v>
      </c>
      <c r="O207" s="17">
        <v>10151</v>
      </c>
      <c r="Q207"/>
    </row>
    <row r="208" spans="14:17" x14ac:dyDescent="0.2">
      <c r="N208" s="25" t="s">
        <v>249</v>
      </c>
      <c r="O208" s="17">
        <v>10151</v>
      </c>
      <c r="Q208"/>
    </row>
    <row r="209" spans="14:17" x14ac:dyDescent="0.2">
      <c r="N209" s="25" t="s">
        <v>313</v>
      </c>
      <c r="O209" s="17">
        <v>9759</v>
      </c>
      <c r="Q209"/>
    </row>
    <row r="210" spans="14:17" x14ac:dyDescent="0.2">
      <c r="N210" s="25" t="s">
        <v>282</v>
      </c>
      <c r="O210" s="17">
        <v>9677</v>
      </c>
      <c r="Q210"/>
    </row>
    <row r="211" spans="14:17" x14ac:dyDescent="0.2">
      <c r="N211" s="25" t="s">
        <v>311</v>
      </c>
      <c r="O211" s="17">
        <v>9579</v>
      </c>
      <c r="Q211"/>
    </row>
    <row r="212" spans="14:17" x14ac:dyDescent="0.2">
      <c r="N212" s="25" t="s">
        <v>300</v>
      </c>
      <c r="O212" s="17">
        <v>9453</v>
      </c>
      <c r="Q212"/>
    </row>
    <row r="213" spans="14:17" x14ac:dyDescent="0.2">
      <c r="N213" s="25" t="s">
        <v>332</v>
      </c>
      <c r="O213" s="17">
        <v>9234</v>
      </c>
      <c r="P213" s="20">
        <v>9234</v>
      </c>
      <c r="Q213"/>
    </row>
    <row r="214" spans="14:17" x14ac:dyDescent="0.2">
      <c r="N214" s="25" t="s">
        <v>316</v>
      </c>
      <c r="O214" s="17">
        <v>9156</v>
      </c>
      <c r="Q214"/>
    </row>
    <row r="215" spans="14:17" x14ac:dyDescent="0.2">
      <c r="N215" s="25" t="s">
        <v>325</v>
      </c>
      <c r="O215" s="17">
        <v>8616</v>
      </c>
      <c r="P215" s="20">
        <v>8616</v>
      </c>
      <c r="Q215"/>
    </row>
    <row r="216" spans="14:17" x14ac:dyDescent="0.2">
      <c r="N216" s="25" t="s">
        <v>255</v>
      </c>
      <c r="O216" s="17">
        <v>8267</v>
      </c>
      <c r="Q216"/>
    </row>
    <row r="217" spans="14:17" x14ac:dyDescent="0.2">
      <c r="N217" s="25" t="s">
        <v>309</v>
      </c>
      <c r="O217" s="17">
        <v>8199</v>
      </c>
      <c r="Q217"/>
    </row>
    <row r="218" spans="14:17" x14ac:dyDescent="0.2">
      <c r="N218" s="25" t="s">
        <v>251</v>
      </c>
      <c r="O218" s="17">
        <v>8052</v>
      </c>
      <c r="P218" s="20">
        <v>8052</v>
      </c>
      <c r="Q218"/>
    </row>
    <row r="219" spans="14:17" x14ac:dyDescent="0.2">
      <c r="N219" s="25" t="s">
        <v>265</v>
      </c>
      <c r="O219" s="17">
        <v>7851</v>
      </c>
      <c r="Q219"/>
    </row>
    <row r="220" spans="14:17" x14ac:dyDescent="0.2">
      <c r="N220" s="25" t="s">
        <v>303</v>
      </c>
      <c r="O220" s="17">
        <v>7628</v>
      </c>
      <c r="Q220"/>
    </row>
    <row r="221" spans="14:17" x14ac:dyDescent="0.2">
      <c r="N221" s="25" t="s">
        <v>335</v>
      </c>
      <c r="O221" s="17">
        <v>7565</v>
      </c>
      <c r="Q221"/>
    </row>
    <row r="222" spans="14:17" x14ac:dyDescent="0.2">
      <c r="N222" s="25" t="s">
        <v>239</v>
      </c>
      <c r="O222" s="17">
        <v>7531</v>
      </c>
      <c r="Q222"/>
    </row>
    <row r="223" spans="14:17" x14ac:dyDescent="0.2">
      <c r="N223" s="25" t="s">
        <v>233</v>
      </c>
      <c r="O223" s="17">
        <v>7509</v>
      </c>
      <c r="Q223"/>
    </row>
    <row r="224" spans="14:17" x14ac:dyDescent="0.2">
      <c r="N224" s="25" t="s">
        <v>250</v>
      </c>
      <c r="O224" s="17">
        <v>7505</v>
      </c>
      <c r="P224" s="20">
        <v>7505</v>
      </c>
      <c r="Q224"/>
    </row>
    <row r="225" spans="14:17" x14ac:dyDescent="0.2">
      <c r="N225" s="25" t="s">
        <v>234</v>
      </c>
      <c r="O225" s="17">
        <v>7497</v>
      </c>
      <c r="Q225"/>
    </row>
    <row r="226" spans="14:17" x14ac:dyDescent="0.2">
      <c r="N226" s="25" t="s">
        <v>284</v>
      </c>
      <c r="O226" s="17">
        <v>7265</v>
      </c>
      <c r="P226" s="20">
        <v>7265</v>
      </c>
      <c r="Q226"/>
    </row>
    <row r="227" spans="14:17" x14ac:dyDescent="0.2">
      <c r="N227" s="25" t="s">
        <v>247</v>
      </c>
      <c r="O227" s="17">
        <v>7111</v>
      </c>
      <c r="Q227"/>
    </row>
    <row r="228" spans="14:17" x14ac:dyDescent="0.2">
      <c r="N228" s="25" t="s">
        <v>275</v>
      </c>
      <c r="O228" s="17">
        <v>6834</v>
      </c>
      <c r="Q228"/>
    </row>
    <row r="229" spans="14:17" x14ac:dyDescent="0.2">
      <c r="N229" s="25" t="s">
        <v>315</v>
      </c>
      <c r="O229" s="17">
        <v>6711</v>
      </c>
      <c r="P229" s="20">
        <v>6711</v>
      </c>
      <c r="Q229"/>
    </row>
    <row r="230" spans="14:17" x14ac:dyDescent="0.2">
      <c r="N230" s="25" t="s">
        <v>324</v>
      </c>
      <c r="O230" s="17">
        <v>6586</v>
      </c>
      <c r="Q230"/>
    </row>
    <row r="231" spans="14:17" x14ac:dyDescent="0.2">
      <c r="N231" s="25" t="s">
        <v>228</v>
      </c>
      <c r="O231" s="17">
        <v>6567</v>
      </c>
      <c r="Q231"/>
    </row>
    <row r="232" spans="14:17" x14ac:dyDescent="0.2">
      <c r="N232" s="25" t="s">
        <v>256</v>
      </c>
      <c r="O232" s="17">
        <v>6544</v>
      </c>
      <c r="Q232"/>
    </row>
    <row r="233" spans="14:17" x14ac:dyDescent="0.2">
      <c r="N233" s="25" t="s">
        <v>226</v>
      </c>
      <c r="O233" s="17">
        <v>6399</v>
      </c>
      <c r="Q233"/>
    </row>
    <row r="234" spans="14:17" x14ac:dyDescent="0.2">
      <c r="N234" s="25" t="s">
        <v>305</v>
      </c>
      <c r="O234" s="17">
        <v>6356</v>
      </c>
      <c r="Q234"/>
    </row>
    <row r="235" spans="14:17" x14ac:dyDescent="0.2">
      <c r="N235" s="25" t="s">
        <v>287</v>
      </c>
      <c r="O235" s="17">
        <v>6227</v>
      </c>
      <c r="P235" s="20">
        <v>6227</v>
      </c>
      <c r="Q235"/>
    </row>
    <row r="236" spans="14:17" x14ac:dyDescent="0.2">
      <c r="N236" s="25" t="s">
        <v>331</v>
      </c>
      <c r="O236" s="17">
        <v>5899</v>
      </c>
      <c r="Q236"/>
    </row>
    <row r="237" spans="14:17" x14ac:dyDescent="0.2">
      <c r="N237" s="25" t="s">
        <v>238</v>
      </c>
      <c r="O237" s="17">
        <v>5844</v>
      </c>
      <c r="Q237"/>
    </row>
    <row r="238" spans="14:17" x14ac:dyDescent="0.2">
      <c r="N238" s="25" t="s">
        <v>301</v>
      </c>
      <c r="O238" s="17">
        <v>5739</v>
      </c>
      <c r="Q238"/>
    </row>
    <row r="239" spans="14:17" x14ac:dyDescent="0.2">
      <c r="N239" s="25" t="s">
        <v>334</v>
      </c>
      <c r="O239" s="17">
        <v>5461</v>
      </c>
      <c r="Q239"/>
    </row>
    <row r="240" spans="14:17" x14ac:dyDescent="0.2">
      <c r="N240" s="25" t="s">
        <v>302</v>
      </c>
      <c r="O240" s="17">
        <v>5451</v>
      </c>
      <c r="Q240"/>
    </row>
    <row r="241" spans="14:17" x14ac:dyDescent="0.2">
      <c r="N241" s="25" t="s">
        <v>327</v>
      </c>
      <c r="O241" s="17">
        <v>5400</v>
      </c>
      <c r="P241" s="20">
        <v>5400</v>
      </c>
      <c r="Q241"/>
    </row>
    <row r="242" spans="14:17" x14ac:dyDescent="0.2">
      <c r="N242" s="25" t="s">
        <v>286</v>
      </c>
      <c r="O242" s="17">
        <v>5341</v>
      </c>
      <c r="Q242"/>
    </row>
    <row r="243" spans="14:17" x14ac:dyDescent="0.2">
      <c r="N243" s="25" t="s">
        <v>276</v>
      </c>
      <c r="O243" s="17">
        <v>5204</v>
      </c>
      <c r="P243" s="20">
        <v>5204</v>
      </c>
      <c r="Q243"/>
    </row>
    <row r="244" spans="14:17" x14ac:dyDescent="0.2">
      <c r="N244" s="25" t="s">
        <v>317</v>
      </c>
      <c r="O244" s="17">
        <v>5080</v>
      </c>
      <c r="Q244"/>
    </row>
    <row r="245" spans="14:17" x14ac:dyDescent="0.2">
      <c r="N245" s="25" t="s">
        <v>235</v>
      </c>
      <c r="O245" s="17">
        <v>5063</v>
      </c>
      <c r="Q245"/>
    </row>
    <row r="246" spans="14:17" x14ac:dyDescent="0.2">
      <c r="N246" s="25" t="s">
        <v>225</v>
      </c>
      <c r="O246" s="17">
        <v>4906</v>
      </c>
      <c r="Q246"/>
    </row>
    <row r="247" spans="14:17" x14ac:dyDescent="0.2">
      <c r="N247" s="25" t="s">
        <v>285</v>
      </c>
      <c r="O247" s="17">
        <v>4589</v>
      </c>
      <c r="P247" s="20">
        <v>4589</v>
      </c>
      <c r="Q247"/>
    </row>
    <row r="248" spans="14:17" x14ac:dyDescent="0.2">
      <c r="N248" s="25" t="s">
        <v>289</v>
      </c>
      <c r="O248" s="17">
        <v>4503</v>
      </c>
      <c r="P248" s="20">
        <v>4503</v>
      </c>
      <c r="Q248"/>
    </row>
    <row r="249" spans="14:17" x14ac:dyDescent="0.2">
      <c r="N249" s="25" t="s">
        <v>258</v>
      </c>
      <c r="O249" s="17">
        <v>4315</v>
      </c>
      <c r="Q249"/>
    </row>
    <row r="250" spans="14:17" x14ac:dyDescent="0.2">
      <c r="N250" s="25" t="s">
        <v>295</v>
      </c>
      <c r="O250" s="17">
        <v>4248</v>
      </c>
      <c r="Q250"/>
    </row>
    <row r="251" spans="14:17" x14ac:dyDescent="0.2">
      <c r="N251" s="25" t="s">
        <v>330</v>
      </c>
      <c r="O251" s="17">
        <v>4165</v>
      </c>
      <c r="Q251"/>
    </row>
    <row r="252" spans="14:17" x14ac:dyDescent="0.2">
      <c r="N252" s="25" t="s">
        <v>288</v>
      </c>
      <c r="O252" s="17">
        <v>3848</v>
      </c>
      <c r="Q252"/>
    </row>
    <row r="253" spans="14:17" x14ac:dyDescent="0.2">
      <c r="N253" s="25" t="s">
        <v>227</v>
      </c>
      <c r="O253" s="17">
        <v>3847</v>
      </c>
      <c r="Q253"/>
    </row>
    <row r="254" spans="14:17" x14ac:dyDescent="0.2">
      <c r="N254" s="25" t="s">
        <v>294</v>
      </c>
      <c r="O254" s="17">
        <v>3804</v>
      </c>
      <c r="Q254"/>
    </row>
    <row r="255" spans="14:17" x14ac:dyDescent="0.2">
      <c r="N255" s="25" t="s">
        <v>329</v>
      </c>
      <c r="O255" s="17">
        <v>3531</v>
      </c>
      <c r="Q255"/>
    </row>
    <row r="256" spans="14:17" x14ac:dyDescent="0.2">
      <c r="N256" s="25" t="s">
        <v>306</v>
      </c>
      <c r="O256" s="17">
        <v>3441</v>
      </c>
      <c r="Q256"/>
    </row>
    <row r="257" spans="14:17" x14ac:dyDescent="0.2">
      <c r="N257" s="25" t="s">
        <v>304</v>
      </c>
      <c r="O257" s="17">
        <v>3186</v>
      </c>
      <c r="Q257"/>
    </row>
    <row r="258" spans="14:17" x14ac:dyDescent="0.2">
      <c r="N258" s="25" t="s">
        <v>259</v>
      </c>
      <c r="O258" s="17">
        <v>3173</v>
      </c>
      <c r="Q258"/>
    </row>
    <row r="259" spans="14:17" x14ac:dyDescent="0.2">
      <c r="N259" s="25" t="s">
        <v>290</v>
      </c>
      <c r="O259" s="17">
        <v>3159</v>
      </c>
      <c r="Q259"/>
    </row>
    <row r="260" spans="14:17" x14ac:dyDescent="0.2">
      <c r="N260" s="25" t="s">
        <v>297</v>
      </c>
      <c r="O260" s="17">
        <v>3050</v>
      </c>
      <c r="Q260"/>
    </row>
    <row r="261" spans="14:17" x14ac:dyDescent="0.2">
      <c r="N261" s="25" t="s">
        <v>328</v>
      </c>
      <c r="O261" s="17">
        <v>2881</v>
      </c>
      <c r="Q261"/>
    </row>
    <row r="262" spans="14:17" x14ac:dyDescent="0.2">
      <c r="N262" s="25" t="s">
        <v>246</v>
      </c>
      <c r="O262" s="17">
        <v>2573</v>
      </c>
      <c r="Q262"/>
    </row>
    <row r="263" spans="14:17" x14ac:dyDescent="0.2">
      <c r="N263" s="25" t="s">
        <v>296</v>
      </c>
      <c r="O263" s="17">
        <v>2520</v>
      </c>
      <c r="Q263"/>
    </row>
    <row r="264" spans="14:17" x14ac:dyDescent="0.2">
      <c r="N264" s="25" t="s">
        <v>237</v>
      </c>
      <c r="O264" s="17">
        <v>2282</v>
      </c>
      <c r="Q264"/>
    </row>
    <row r="265" spans="14:17" x14ac:dyDescent="0.2">
      <c r="N265" s="25" t="s">
        <v>318</v>
      </c>
      <c r="O265" s="17">
        <v>2115</v>
      </c>
      <c r="Q265"/>
    </row>
    <row r="266" spans="14:17" x14ac:dyDescent="0.2">
      <c r="N266" s="25" t="s">
        <v>336</v>
      </c>
      <c r="O266" s="17">
        <v>436</v>
      </c>
      <c r="Q266"/>
    </row>
  </sheetData>
  <mergeCells count="7">
    <mergeCell ref="U100:U101"/>
    <mergeCell ref="D1:E1"/>
    <mergeCell ref="F1:G1"/>
    <mergeCell ref="U88:U89"/>
    <mergeCell ref="U90:U91"/>
    <mergeCell ref="U92:U95"/>
    <mergeCell ref="U97:U99"/>
  </mergeCells>
  <phoneticPr fontId="5"/>
  <pageMargins left="0" right="0" top="0.39370078740157477" bottom="0.39370078740157477" header="0" footer="0"/>
  <headerFooter>
    <oddHeader>&amp;C&amp;A</oddHeader>
    <oddFooter>&amp;Cページ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H10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10.69921875" style="21" customWidth="1"/>
    <col min="2" max="2" width="10.69921875" style="25" customWidth="1"/>
    <col min="3" max="4" width="10.69921875" style="17" customWidth="1"/>
    <col min="5" max="5" width="13.19921875" style="17" customWidth="1"/>
    <col min="6" max="6" width="10.69921875" style="17" customWidth="1"/>
    <col min="7" max="7" width="13.296875" style="17" customWidth="1"/>
    <col min="8" max="8" width="10.69921875" style="17" customWidth="1"/>
    <col min="9" max="9" width="12.09765625" style="17" customWidth="1"/>
    <col min="10" max="10" width="10.69921875" style="17" customWidth="1"/>
    <col min="11" max="11" width="13.59765625" style="17" customWidth="1"/>
    <col min="12" max="12" width="12.796875" style="17" customWidth="1"/>
    <col min="13" max="26" width="10.69921875" style="17" customWidth="1"/>
    <col min="27" max="27" width="10.69921875" style="26" customWidth="1"/>
    <col min="28" max="1021" width="10.69921875" style="17" customWidth="1"/>
    <col min="1022" max="1022" width="10.69921875" style="36" customWidth="1"/>
  </cols>
  <sheetData>
    <row r="1" spans="1:1021" ht="59.1" customHeight="1" x14ac:dyDescent="0.25">
      <c r="A1" s="64"/>
      <c r="B1" s="1"/>
      <c r="C1" s="2"/>
      <c r="D1" s="2"/>
      <c r="E1" s="2"/>
      <c r="F1" s="2"/>
      <c r="G1" s="2"/>
      <c r="H1" s="3"/>
      <c r="I1" s="2"/>
      <c r="J1" s="3"/>
      <c r="K1" s="3"/>
      <c r="L1" s="2"/>
      <c r="M1" s="2"/>
      <c r="N1" s="2"/>
      <c r="O1" s="2"/>
      <c r="P1" s="2"/>
      <c r="Q1" s="2" t="s">
        <v>19</v>
      </c>
      <c r="R1" s="2"/>
      <c r="S1" s="2" t="s">
        <v>18</v>
      </c>
      <c r="T1" s="2"/>
      <c r="U1" s="2"/>
      <c r="V1" s="2"/>
      <c r="W1" s="2"/>
      <c r="X1" s="2"/>
      <c r="Y1" s="2"/>
      <c r="Z1" s="2"/>
      <c r="AA1" s="65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  <c r="AMC1" s="36"/>
      <c r="AMD1" s="36"/>
      <c r="AME1" s="36"/>
      <c r="AMF1" s="36"/>
      <c r="AMG1" s="36"/>
    </row>
    <row r="2" spans="1:1021" x14ac:dyDescent="0.25">
      <c r="A2" s="21" t="s">
        <v>20</v>
      </c>
      <c r="B2" s="25" t="s">
        <v>21</v>
      </c>
      <c r="C2" s="40" t="s">
        <v>26</v>
      </c>
      <c r="D2" s="66" t="s">
        <v>25</v>
      </c>
      <c r="E2" s="10" t="s">
        <v>345</v>
      </c>
      <c r="F2" s="17" t="s">
        <v>346</v>
      </c>
      <c r="G2" s="67" t="s">
        <v>347</v>
      </c>
      <c r="H2" s="68" t="s">
        <v>29</v>
      </c>
      <c r="I2" s="18" t="s">
        <v>2</v>
      </c>
      <c r="J2" s="69" t="s">
        <v>0</v>
      </c>
      <c r="K2" s="38" t="s">
        <v>189</v>
      </c>
      <c r="L2" s="14" t="s">
        <v>28</v>
      </c>
      <c r="M2" s="17" t="s">
        <v>23</v>
      </c>
      <c r="N2" s="17" t="s">
        <v>348</v>
      </c>
      <c r="P2" s="17" t="s">
        <v>31</v>
      </c>
      <c r="Q2" s="17" t="s">
        <v>349</v>
      </c>
      <c r="S2" s="17" t="s">
        <v>203</v>
      </c>
      <c r="T2" s="17" t="s">
        <v>350</v>
      </c>
      <c r="V2" s="17" t="s">
        <v>351</v>
      </c>
      <c r="W2" s="17" t="s">
        <v>352</v>
      </c>
    </row>
    <row r="3" spans="1:1021" x14ac:dyDescent="0.25">
      <c r="C3" s="40"/>
      <c r="D3" s="66"/>
      <c r="E3" s="10"/>
      <c r="G3" s="67"/>
      <c r="H3" s="68"/>
      <c r="I3" s="18"/>
      <c r="J3" s="69"/>
      <c r="K3" s="38"/>
      <c r="L3" s="14"/>
    </row>
    <row r="4" spans="1:1021" x14ac:dyDescent="0.25">
      <c r="B4" s="23" t="s">
        <v>353</v>
      </c>
      <c r="C4" s="40">
        <v>57</v>
      </c>
      <c r="D4" s="66">
        <f>SUM(D6:D55)</f>
        <v>46</v>
      </c>
      <c r="E4" s="10">
        <v>22</v>
      </c>
      <c r="F4" s="17">
        <f>SUM(F6:F55)</f>
        <v>22</v>
      </c>
      <c r="G4" s="67">
        <v>18</v>
      </c>
      <c r="H4" s="68">
        <v>14</v>
      </c>
      <c r="I4" s="18">
        <v>7</v>
      </c>
      <c r="J4" s="69">
        <v>7</v>
      </c>
      <c r="K4" s="38">
        <v>6</v>
      </c>
      <c r="L4" s="14">
        <v>4</v>
      </c>
      <c r="M4" s="17">
        <v>3</v>
      </c>
      <c r="N4" s="17">
        <v>1</v>
      </c>
      <c r="P4" s="17">
        <f>SUM(C4:N4)</f>
        <v>207</v>
      </c>
      <c r="Q4" s="17">
        <f>SUM(Q6:Q55)</f>
        <v>83</v>
      </c>
      <c r="S4" s="17">
        <f>SUM(S6:S55)</f>
        <v>1342832</v>
      </c>
      <c r="V4" s="20">
        <f>IF(P4=0,0,SUM(S4/P4))</f>
        <v>6487.1111111111113</v>
      </c>
      <c r="W4" s="20">
        <f>IF(P4=0,0,SUM(S4/(P4+Q4)))</f>
        <v>4630.4551724137928</v>
      </c>
    </row>
    <row r="5" spans="1:1021" x14ac:dyDescent="0.25">
      <c r="B5" s="23"/>
      <c r="C5" s="40"/>
      <c r="D5" s="66"/>
      <c r="E5" s="10"/>
      <c r="G5" s="67"/>
      <c r="H5" s="68"/>
      <c r="I5" s="18"/>
      <c r="J5" s="69"/>
      <c r="K5" s="38"/>
      <c r="L5" s="14"/>
    </row>
    <row r="6" spans="1:1021" x14ac:dyDescent="0.25">
      <c r="A6" s="21" t="s">
        <v>354</v>
      </c>
      <c r="B6" s="25" t="s">
        <v>354</v>
      </c>
      <c r="C6" s="40">
        <v>10</v>
      </c>
      <c r="D6" s="66">
        <v>10</v>
      </c>
      <c r="E6" s="10">
        <v>5</v>
      </c>
      <c r="F6" s="17">
        <v>3</v>
      </c>
      <c r="G6" s="67">
        <v>4</v>
      </c>
      <c r="H6" s="68">
        <v>4</v>
      </c>
      <c r="I6" s="18">
        <v>4</v>
      </c>
      <c r="J6" s="69">
        <v>1</v>
      </c>
      <c r="K6" s="38">
        <v>2</v>
      </c>
      <c r="L6" s="14">
        <v>2</v>
      </c>
      <c r="M6" s="17">
        <v>2</v>
      </c>
      <c r="O6" s="17" t="s">
        <v>40</v>
      </c>
      <c r="P6" s="17">
        <f t="shared" ref="P6:P37" si="0">SUM(C6:N6)</f>
        <v>47</v>
      </c>
      <c r="Q6" s="17">
        <v>18</v>
      </c>
      <c r="R6" s="17" t="s">
        <v>40</v>
      </c>
      <c r="S6" s="17">
        <v>288240</v>
      </c>
      <c r="T6" s="70">
        <v>953.39529653028205</v>
      </c>
      <c r="V6" s="20">
        <f t="shared" ref="V6:V37" si="1">IF(P6=0,0,SUM(S6/P6))</f>
        <v>6132.7659574468089</v>
      </c>
      <c r="W6" s="20">
        <f t="shared" ref="W6:W37" si="2">IF((P6+Q6)=0,0,SUM(S6/(P6+Q6)))</f>
        <v>4434.4615384615381</v>
      </c>
      <c r="Y6" s="25" t="s">
        <v>354</v>
      </c>
      <c r="Z6" s="20">
        <v>4434.4615384615399</v>
      </c>
    </row>
    <row r="7" spans="1:1021" x14ac:dyDescent="0.25">
      <c r="A7" s="21" t="s">
        <v>354</v>
      </c>
      <c r="B7" s="25" t="s">
        <v>355</v>
      </c>
      <c r="C7" s="40"/>
      <c r="D7" s="66">
        <v>1</v>
      </c>
      <c r="E7" s="10"/>
      <c r="G7" s="67"/>
      <c r="H7" s="68"/>
      <c r="I7" s="18"/>
      <c r="J7" s="69"/>
      <c r="K7" s="38"/>
      <c r="L7" s="14"/>
      <c r="P7" s="17">
        <f t="shared" si="0"/>
        <v>1</v>
      </c>
      <c r="S7" s="17">
        <v>21553</v>
      </c>
      <c r="T7" s="70">
        <v>300.47399972117699</v>
      </c>
      <c r="V7" s="20">
        <f t="shared" si="1"/>
        <v>21553</v>
      </c>
      <c r="W7" s="20">
        <f t="shared" si="2"/>
        <v>21553</v>
      </c>
      <c r="Y7" s="25" t="s">
        <v>356</v>
      </c>
      <c r="Z7" s="20">
        <v>3719.3103448275901</v>
      </c>
    </row>
    <row r="8" spans="1:1021" x14ac:dyDescent="0.25">
      <c r="A8" s="21" t="s">
        <v>356</v>
      </c>
      <c r="B8" s="25" t="s">
        <v>356</v>
      </c>
      <c r="C8" s="40">
        <v>7</v>
      </c>
      <c r="D8" s="66">
        <v>6</v>
      </c>
      <c r="E8" s="10">
        <v>3</v>
      </c>
      <c r="F8" s="17">
        <v>2</v>
      </c>
      <c r="G8" s="67">
        <v>2</v>
      </c>
      <c r="H8" s="68"/>
      <c r="I8" s="18"/>
      <c r="J8" s="69">
        <v>1</v>
      </c>
      <c r="K8" s="38"/>
      <c r="L8" s="14"/>
      <c r="P8" s="17">
        <f t="shared" si="0"/>
        <v>21</v>
      </c>
      <c r="Q8" s="17">
        <v>8</v>
      </c>
      <c r="S8" s="17">
        <v>107860</v>
      </c>
      <c r="T8" s="70">
        <v>1098.9302088639799</v>
      </c>
      <c r="V8" s="20">
        <f t="shared" si="1"/>
        <v>5136.1904761904761</v>
      </c>
      <c r="W8" s="20">
        <f t="shared" si="2"/>
        <v>3719.3103448275861</v>
      </c>
      <c r="Y8" s="25" t="s">
        <v>357</v>
      </c>
      <c r="Z8" s="20">
        <v>3756.5</v>
      </c>
    </row>
    <row r="9" spans="1:1021" x14ac:dyDescent="0.25">
      <c r="A9" s="21" t="s">
        <v>357</v>
      </c>
      <c r="B9" s="25" t="s">
        <v>357</v>
      </c>
      <c r="C9" s="40">
        <v>3</v>
      </c>
      <c r="D9" s="66">
        <v>4</v>
      </c>
      <c r="E9" s="10">
        <v>3</v>
      </c>
      <c r="F9" s="17">
        <v>1</v>
      </c>
      <c r="G9" s="67">
        <v>1</v>
      </c>
      <c r="H9" s="68"/>
      <c r="I9" s="18"/>
      <c r="J9" s="69"/>
      <c r="K9" s="38"/>
      <c r="L9" s="14"/>
      <c r="P9" s="17">
        <f t="shared" si="0"/>
        <v>12</v>
      </c>
      <c r="Q9" s="17">
        <v>4</v>
      </c>
      <c r="S9" s="17">
        <v>60104</v>
      </c>
      <c r="T9" s="70">
        <v>1320.96703296703</v>
      </c>
      <c r="V9" s="20">
        <f t="shared" si="1"/>
        <v>5008.666666666667</v>
      </c>
      <c r="W9" s="20">
        <f t="shared" si="2"/>
        <v>3756.5</v>
      </c>
      <c r="Y9" s="25" t="s">
        <v>358</v>
      </c>
      <c r="Z9" s="20">
        <v>3798.1111111111099</v>
      </c>
    </row>
    <row r="10" spans="1:1021" x14ac:dyDescent="0.25">
      <c r="A10" s="21" t="s">
        <v>357</v>
      </c>
      <c r="B10" s="25" t="s">
        <v>359</v>
      </c>
      <c r="C10" s="40">
        <v>1</v>
      </c>
      <c r="D10" s="66"/>
      <c r="E10" s="10"/>
      <c r="G10" s="67"/>
      <c r="H10" s="68"/>
      <c r="I10" s="18"/>
      <c r="J10" s="69"/>
      <c r="K10" s="38"/>
      <c r="L10" s="14"/>
      <c r="P10" s="17">
        <f t="shared" si="0"/>
        <v>1</v>
      </c>
      <c r="Q10" s="17">
        <v>1</v>
      </c>
      <c r="S10" s="17">
        <v>12846</v>
      </c>
      <c r="T10" s="70">
        <v>147.502583534275</v>
      </c>
      <c r="V10" s="20">
        <f t="shared" si="1"/>
        <v>12846</v>
      </c>
      <c r="W10" s="20">
        <f t="shared" si="2"/>
        <v>6423</v>
      </c>
      <c r="Y10" s="25" t="s">
        <v>360</v>
      </c>
      <c r="Z10" s="20">
        <v>3411.6153846153802</v>
      </c>
    </row>
    <row r="11" spans="1:1021" x14ac:dyDescent="0.25">
      <c r="A11" s="21" t="s">
        <v>357</v>
      </c>
      <c r="B11" s="25" t="s">
        <v>361</v>
      </c>
      <c r="C11" s="40"/>
      <c r="D11" s="66"/>
      <c r="E11" s="10"/>
      <c r="G11" s="67"/>
      <c r="H11" s="68"/>
      <c r="I11" s="18"/>
      <c r="J11" s="69"/>
      <c r="K11" s="38"/>
      <c r="L11" s="14"/>
      <c r="P11" s="17">
        <f t="shared" si="0"/>
        <v>0</v>
      </c>
      <c r="S11" s="17">
        <v>5854</v>
      </c>
      <c r="T11" s="70">
        <v>619.47089947090001</v>
      </c>
      <c r="V11" s="20">
        <f t="shared" si="1"/>
        <v>0</v>
      </c>
      <c r="W11" s="20">
        <f t="shared" si="2"/>
        <v>0</v>
      </c>
      <c r="Y11" s="25" t="s">
        <v>362</v>
      </c>
      <c r="Z11" s="20">
        <v>5772.75</v>
      </c>
    </row>
    <row r="12" spans="1:1021" x14ac:dyDescent="0.25">
      <c r="A12" s="21" t="s">
        <v>357</v>
      </c>
      <c r="B12" s="25" t="s">
        <v>363</v>
      </c>
      <c r="C12" s="40"/>
      <c r="D12" s="66"/>
      <c r="E12" s="10"/>
      <c r="F12" s="17">
        <v>1</v>
      </c>
      <c r="G12" s="67"/>
      <c r="H12" s="68"/>
      <c r="I12" s="18"/>
      <c r="J12" s="69"/>
      <c r="K12" s="38"/>
      <c r="L12" s="14"/>
      <c r="P12" s="17">
        <f t="shared" si="0"/>
        <v>1</v>
      </c>
      <c r="Q12" s="17">
        <v>1</v>
      </c>
      <c r="S12" s="17">
        <v>8826</v>
      </c>
      <c r="T12" s="70">
        <v>303.50756533700098</v>
      </c>
      <c r="V12" s="20">
        <f t="shared" si="1"/>
        <v>8826</v>
      </c>
      <c r="W12" s="20">
        <f t="shared" si="2"/>
        <v>4413</v>
      </c>
      <c r="Y12" s="25" t="s">
        <v>364</v>
      </c>
      <c r="Z12" s="20">
        <v>4369.4666666666699</v>
      </c>
    </row>
    <row r="13" spans="1:1021" x14ac:dyDescent="0.25">
      <c r="A13" s="21" t="s">
        <v>357</v>
      </c>
      <c r="B13" s="25" t="s">
        <v>365</v>
      </c>
      <c r="C13" s="40"/>
      <c r="D13" s="66"/>
      <c r="E13" s="10"/>
      <c r="G13" s="67"/>
      <c r="H13" s="68"/>
      <c r="I13" s="18"/>
      <c r="J13" s="69"/>
      <c r="K13" s="38"/>
      <c r="L13" s="14"/>
      <c r="P13" s="17">
        <f t="shared" si="0"/>
        <v>0</v>
      </c>
      <c r="S13" s="17">
        <v>7582</v>
      </c>
      <c r="T13" s="70">
        <v>446.525323910483</v>
      </c>
      <c r="V13" s="20">
        <f t="shared" si="1"/>
        <v>0</v>
      </c>
      <c r="W13" s="20">
        <f t="shared" si="2"/>
        <v>0</v>
      </c>
      <c r="Y13" s="25" t="s">
        <v>355</v>
      </c>
      <c r="Z13" s="20">
        <v>21553</v>
      </c>
    </row>
    <row r="14" spans="1:1021" x14ac:dyDescent="0.25">
      <c r="A14" s="21" t="s">
        <v>357</v>
      </c>
      <c r="B14" s="25" t="s">
        <v>366</v>
      </c>
      <c r="C14" s="40">
        <v>1</v>
      </c>
      <c r="D14" s="66">
        <v>1</v>
      </c>
      <c r="E14" s="10"/>
      <c r="G14" s="67">
        <v>1</v>
      </c>
      <c r="H14" s="68"/>
      <c r="I14" s="18"/>
      <c r="J14" s="69"/>
      <c r="K14" s="38"/>
      <c r="L14" s="14"/>
      <c r="P14" s="17">
        <f t="shared" si="0"/>
        <v>3</v>
      </c>
      <c r="S14" s="17">
        <v>10366</v>
      </c>
      <c r="T14" s="70">
        <v>366.67845772904099</v>
      </c>
      <c r="V14" s="20">
        <f t="shared" si="1"/>
        <v>3455.3333333333335</v>
      </c>
      <c r="W14" s="20">
        <f t="shared" si="2"/>
        <v>3455.3333333333335</v>
      </c>
      <c r="Y14" s="25" t="s">
        <v>367</v>
      </c>
      <c r="Z14" s="20">
        <v>3226.8235294117599</v>
      </c>
    </row>
    <row r="15" spans="1:1021" x14ac:dyDescent="0.25">
      <c r="A15" s="21" t="s">
        <v>357</v>
      </c>
      <c r="B15" s="25" t="s">
        <v>368</v>
      </c>
      <c r="C15" s="40">
        <v>1</v>
      </c>
      <c r="D15" s="66">
        <v>1</v>
      </c>
      <c r="E15" s="10"/>
      <c r="G15" s="67"/>
      <c r="H15" s="68"/>
      <c r="I15" s="18"/>
      <c r="J15" s="69"/>
      <c r="K15" s="38"/>
      <c r="L15" s="14"/>
      <c r="P15" s="17">
        <f t="shared" si="0"/>
        <v>2</v>
      </c>
      <c r="Q15" s="17">
        <v>1</v>
      </c>
      <c r="S15" s="17">
        <v>9170</v>
      </c>
      <c r="T15" s="70">
        <v>103.686114880145</v>
      </c>
      <c r="V15" s="20">
        <f t="shared" si="1"/>
        <v>4585</v>
      </c>
      <c r="W15" s="20">
        <f t="shared" si="2"/>
        <v>3056.6666666666665</v>
      </c>
      <c r="Y15" s="25" t="s">
        <v>369</v>
      </c>
      <c r="Z15" s="20">
        <v>12109</v>
      </c>
    </row>
    <row r="16" spans="1:1021" x14ac:dyDescent="0.25">
      <c r="A16" s="21" t="s">
        <v>357</v>
      </c>
      <c r="B16" s="25" t="s">
        <v>370</v>
      </c>
      <c r="C16" s="40"/>
      <c r="D16" s="66"/>
      <c r="E16" s="10"/>
      <c r="G16" s="67"/>
      <c r="H16" s="68"/>
      <c r="I16" s="18"/>
      <c r="J16" s="69"/>
      <c r="K16" s="38"/>
      <c r="L16" s="14"/>
      <c r="P16" s="17">
        <f t="shared" si="0"/>
        <v>0</v>
      </c>
      <c r="S16" s="17">
        <v>4218</v>
      </c>
      <c r="T16" s="70">
        <v>25.164061567832</v>
      </c>
      <c r="V16" s="20">
        <f t="shared" si="1"/>
        <v>0</v>
      </c>
      <c r="W16" s="20">
        <f t="shared" si="2"/>
        <v>0</v>
      </c>
      <c r="Y16" s="25" t="s">
        <v>371</v>
      </c>
      <c r="Z16" s="20">
        <v>6036.1666666666697</v>
      </c>
    </row>
    <row r="17" spans="1:26" x14ac:dyDescent="0.25">
      <c r="A17" s="21" t="s">
        <v>357</v>
      </c>
      <c r="B17" s="25" t="s">
        <v>372</v>
      </c>
      <c r="C17" s="40"/>
      <c r="D17" s="66"/>
      <c r="E17" s="10"/>
      <c r="G17" s="67"/>
      <c r="H17" s="68"/>
      <c r="I17" s="18"/>
      <c r="J17" s="69"/>
      <c r="K17" s="38"/>
      <c r="L17" s="14"/>
      <c r="P17" s="17">
        <f t="shared" si="0"/>
        <v>0</v>
      </c>
      <c r="S17" s="17">
        <v>4896</v>
      </c>
      <c r="T17" s="70">
        <v>73.020134228187899</v>
      </c>
      <c r="V17" s="20">
        <f t="shared" si="1"/>
        <v>0</v>
      </c>
      <c r="W17" s="20">
        <f t="shared" si="2"/>
        <v>0</v>
      </c>
      <c r="Y17" s="25" t="s">
        <v>373</v>
      </c>
      <c r="Z17" s="20">
        <v>1768.2857142857099</v>
      </c>
    </row>
    <row r="18" spans="1:26" x14ac:dyDescent="0.25">
      <c r="A18" s="21" t="s">
        <v>358</v>
      </c>
      <c r="B18" s="25" t="s">
        <v>358</v>
      </c>
      <c r="C18" s="40">
        <v>3</v>
      </c>
      <c r="D18" s="66">
        <v>4</v>
      </c>
      <c r="E18" s="10">
        <v>1</v>
      </c>
      <c r="F18" s="17">
        <v>1</v>
      </c>
      <c r="G18" s="67"/>
      <c r="H18" s="68">
        <v>2</v>
      </c>
      <c r="I18" s="18"/>
      <c r="J18" s="69"/>
      <c r="K18" s="38"/>
      <c r="L18" s="14"/>
      <c r="P18" s="17">
        <f t="shared" si="0"/>
        <v>11</v>
      </c>
      <c r="Q18" s="17">
        <v>7</v>
      </c>
      <c r="S18" s="17">
        <v>68366</v>
      </c>
      <c r="T18" s="70">
        <v>888.216188125244</v>
      </c>
      <c r="V18" s="20">
        <f t="shared" si="1"/>
        <v>6215.090909090909</v>
      </c>
      <c r="W18" s="20">
        <f t="shared" si="2"/>
        <v>3798.1111111111113</v>
      </c>
      <c r="Y18" s="25" t="s">
        <v>374</v>
      </c>
      <c r="Z18" s="20">
        <v>5170.25</v>
      </c>
    </row>
    <row r="19" spans="1:26" x14ac:dyDescent="0.25">
      <c r="A19" s="21" t="s">
        <v>358</v>
      </c>
      <c r="B19" s="25" t="s">
        <v>375</v>
      </c>
      <c r="C19" s="40">
        <v>1</v>
      </c>
      <c r="D19" s="66"/>
      <c r="E19" s="10"/>
      <c r="G19" s="67"/>
      <c r="H19" s="68"/>
      <c r="I19" s="18"/>
      <c r="J19" s="69"/>
      <c r="K19" s="38"/>
      <c r="L19" s="14"/>
      <c r="P19" s="17">
        <f t="shared" si="0"/>
        <v>1</v>
      </c>
      <c r="Q19" s="17">
        <v>1</v>
      </c>
      <c r="S19" s="17">
        <v>12303</v>
      </c>
      <c r="T19" s="70">
        <v>506.29629629629602</v>
      </c>
      <c r="V19" s="20">
        <f t="shared" si="1"/>
        <v>12303</v>
      </c>
      <c r="W19" s="20">
        <f t="shared" si="2"/>
        <v>6151.5</v>
      </c>
      <c r="Y19" s="25" t="s">
        <v>376</v>
      </c>
      <c r="Z19" s="20">
        <v>4630.5</v>
      </c>
    </row>
    <row r="20" spans="1:26" x14ac:dyDescent="0.25">
      <c r="A20" s="21" t="s">
        <v>362</v>
      </c>
      <c r="B20" s="25" t="s">
        <v>362</v>
      </c>
      <c r="C20" s="40">
        <v>4</v>
      </c>
      <c r="D20" s="66">
        <v>2</v>
      </c>
      <c r="E20" s="10"/>
      <c r="F20" s="17">
        <v>3</v>
      </c>
      <c r="G20" s="67"/>
      <c r="H20" s="68">
        <v>1</v>
      </c>
      <c r="I20" s="18"/>
      <c r="J20" s="69">
        <v>1</v>
      </c>
      <c r="K20" s="38">
        <v>3</v>
      </c>
      <c r="L20" s="14"/>
      <c r="P20" s="17">
        <f t="shared" si="0"/>
        <v>14</v>
      </c>
      <c r="Q20" s="17">
        <v>6</v>
      </c>
      <c r="S20" s="17">
        <v>115455</v>
      </c>
      <c r="T20" s="70">
        <v>2394.3384487764401</v>
      </c>
      <c r="V20" s="20">
        <f t="shared" si="1"/>
        <v>8246.7857142857138</v>
      </c>
      <c r="W20" s="20">
        <f t="shared" si="2"/>
        <v>5772.75</v>
      </c>
      <c r="Y20" s="25" t="s">
        <v>377</v>
      </c>
      <c r="Z20" s="20">
        <v>4684.5</v>
      </c>
    </row>
    <row r="21" spans="1:26" x14ac:dyDescent="0.25">
      <c r="A21" s="21" t="s">
        <v>364</v>
      </c>
      <c r="B21" s="25" t="s">
        <v>364</v>
      </c>
      <c r="C21" s="40">
        <v>2</v>
      </c>
      <c r="D21" s="66">
        <v>2</v>
      </c>
      <c r="E21" s="10">
        <v>1</v>
      </c>
      <c r="F21" s="17">
        <v>3</v>
      </c>
      <c r="G21" s="67"/>
      <c r="H21" s="68">
        <v>1</v>
      </c>
      <c r="I21" s="18"/>
      <c r="J21" s="69"/>
      <c r="K21" s="38"/>
      <c r="L21" s="14">
        <v>1</v>
      </c>
      <c r="P21" s="17">
        <f t="shared" si="0"/>
        <v>10</v>
      </c>
      <c r="Q21" s="17">
        <v>5</v>
      </c>
      <c r="S21" s="17">
        <v>65542</v>
      </c>
      <c r="T21" s="70">
        <v>1480.8404880253099</v>
      </c>
      <c r="V21" s="20">
        <f t="shared" si="1"/>
        <v>6554.2</v>
      </c>
      <c r="W21" s="20">
        <f t="shared" si="2"/>
        <v>4369.4666666666662</v>
      </c>
      <c r="Y21" s="25" t="s">
        <v>378</v>
      </c>
      <c r="Z21" s="20">
        <v>11840</v>
      </c>
    </row>
    <row r="22" spans="1:26" x14ac:dyDescent="0.25">
      <c r="A22" s="21" t="s">
        <v>379</v>
      </c>
      <c r="B22" s="25" t="s">
        <v>367</v>
      </c>
      <c r="C22" s="40">
        <v>3</v>
      </c>
      <c r="D22" s="66">
        <v>2</v>
      </c>
      <c r="E22" s="10">
        <v>2</v>
      </c>
      <c r="F22" s="17">
        <v>1</v>
      </c>
      <c r="G22" s="67">
        <v>1</v>
      </c>
      <c r="H22" s="68">
        <v>1</v>
      </c>
      <c r="I22" s="18"/>
      <c r="J22" s="69">
        <v>1</v>
      </c>
      <c r="K22" s="38"/>
      <c r="L22" s="14"/>
      <c r="M22" s="17">
        <v>1</v>
      </c>
      <c r="N22" s="17">
        <v>1</v>
      </c>
      <c r="P22" s="17">
        <f t="shared" si="0"/>
        <v>13</v>
      </c>
      <c r="Q22" s="17">
        <v>4</v>
      </c>
      <c r="S22" s="17">
        <v>54856</v>
      </c>
      <c r="T22" s="70">
        <v>1039.9241706161099</v>
      </c>
      <c r="V22" s="20">
        <f t="shared" si="1"/>
        <v>4219.6923076923076</v>
      </c>
      <c r="W22" s="20">
        <f t="shared" si="2"/>
        <v>3226.8235294117649</v>
      </c>
      <c r="Y22" s="25" t="s">
        <v>380</v>
      </c>
      <c r="Z22" s="20">
        <v>4959.75</v>
      </c>
    </row>
    <row r="23" spans="1:26" x14ac:dyDescent="0.25">
      <c r="A23" s="21" t="s">
        <v>381</v>
      </c>
      <c r="B23" s="25" t="s">
        <v>369</v>
      </c>
      <c r="C23" s="40"/>
      <c r="D23" s="66"/>
      <c r="E23" s="10"/>
      <c r="G23" s="67"/>
      <c r="H23" s="68"/>
      <c r="I23" s="18"/>
      <c r="J23" s="69"/>
      <c r="K23" s="38"/>
      <c r="L23" s="14"/>
      <c r="P23" s="17">
        <f t="shared" si="0"/>
        <v>0</v>
      </c>
      <c r="Q23" s="17">
        <v>1</v>
      </c>
      <c r="S23" s="17">
        <v>12109</v>
      </c>
      <c r="T23" s="70">
        <v>578.271251193887</v>
      </c>
      <c r="V23" s="20">
        <f t="shared" si="1"/>
        <v>0</v>
      </c>
      <c r="W23" s="20">
        <f t="shared" si="2"/>
        <v>12109</v>
      </c>
      <c r="Y23" s="25" t="s">
        <v>382</v>
      </c>
      <c r="Z23" s="20">
        <v>4797.3333333333303</v>
      </c>
    </row>
    <row r="24" spans="1:26" x14ac:dyDescent="0.25">
      <c r="A24" s="21" t="s">
        <v>381</v>
      </c>
      <c r="B24" s="25" t="s">
        <v>371</v>
      </c>
      <c r="C24" s="40">
        <v>1</v>
      </c>
      <c r="D24" s="66">
        <v>1</v>
      </c>
      <c r="E24" s="10"/>
      <c r="F24" s="17">
        <v>1</v>
      </c>
      <c r="G24" s="67"/>
      <c r="H24" s="68">
        <v>1</v>
      </c>
      <c r="I24" s="18"/>
      <c r="J24" s="69"/>
      <c r="K24" s="38"/>
      <c r="L24" s="14"/>
      <c r="P24" s="17">
        <f t="shared" si="0"/>
        <v>4</v>
      </c>
      <c r="Q24" s="17">
        <v>2</v>
      </c>
      <c r="S24" s="17">
        <v>36217</v>
      </c>
      <c r="T24" s="70">
        <v>894.02616637867197</v>
      </c>
      <c r="V24" s="20">
        <f t="shared" si="1"/>
        <v>9054.25</v>
      </c>
      <c r="W24" s="20">
        <f t="shared" si="2"/>
        <v>6036.166666666667</v>
      </c>
      <c r="Y24" s="25" t="s">
        <v>375</v>
      </c>
      <c r="Z24" s="20">
        <v>6151.5</v>
      </c>
    </row>
    <row r="25" spans="1:26" x14ac:dyDescent="0.25">
      <c r="A25" s="21" t="s">
        <v>383</v>
      </c>
      <c r="B25" s="25" t="s">
        <v>360</v>
      </c>
      <c r="C25" s="40">
        <v>2</v>
      </c>
      <c r="D25" s="66">
        <v>2</v>
      </c>
      <c r="E25" s="10">
        <v>3</v>
      </c>
      <c r="F25" s="17">
        <v>1</v>
      </c>
      <c r="G25" s="67">
        <v>1</v>
      </c>
      <c r="H25" s="68">
        <v>2</v>
      </c>
      <c r="I25" s="18">
        <v>1</v>
      </c>
      <c r="J25" s="69"/>
      <c r="K25" s="38"/>
      <c r="L25" s="14"/>
      <c r="P25" s="17">
        <f t="shared" si="0"/>
        <v>12</v>
      </c>
      <c r="Q25" s="17">
        <v>1</v>
      </c>
      <c r="S25" s="17">
        <v>44351</v>
      </c>
      <c r="T25" s="70">
        <v>843.17490494296601</v>
      </c>
      <c r="V25" s="20">
        <f t="shared" si="1"/>
        <v>3695.9166666666665</v>
      </c>
      <c r="W25" s="20">
        <f t="shared" si="2"/>
        <v>3411.6153846153848</v>
      </c>
      <c r="Y25" s="25" t="s">
        <v>384</v>
      </c>
      <c r="Z25" s="20">
        <v>14328</v>
      </c>
    </row>
    <row r="26" spans="1:26" x14ac:dyDescent="0.25">
      <c r="A26" s="21" t="s">
        <v>383</v>
      </c>
      <c r="B26" s="25" t="s">
        <v>384</v>
      </c>
      <c r="C26" s="40"/>
      <c r="D26" s="66"/>
      <c r="E26" s="10"/>
      <c r="G26" s="67"/>
      <c r="H26" s="68"/>
      <c r="I26" s="18"/>
      <c r="J26" s="69"/>
      <c r="K26" s="38"/>
      <c r="L26" s="14"/>
      <c r="P26" s="17">
        <f t="shared" si="0"/>
        <v>0</v>
      </c>
      <c r="Q26" s="17">
        <v>1</v>
      </c>
      <c r="S26" s="17">
        <v>14328</v>
      </c>
      <c r="T26" s="70">
        <v>413.62586605080799</v>
      </c>
      <c r="V26" s="20">
        <f t="shared" si="1"/>
        <v>0</v>
      </c>
      <c r="W26" s="20">
        <f t="shared" si="2"/>
        <v>14328</v>
      </c>
      <c r="Y26" s="25" t="s">
        <v>385</v>
      </c>
      <c r="Z26" s="20">
        <v>4604.3999999999996</v>
      </c>
    </row>
    <row r="27" spans="1:26" x14ac:dyDescent="0.25">
      <c r="A27" s="21" t="s">
        <v>383</v>
      </c>
      <c r="B27" s="25" t="s">
        <v>386</v>
      </c>
      <c r="C27" s="40"/>
      <c r="D27" s="66"/>
      <c r="E27" s="10"/>
      <c r="G27" s="67"/>
      <c r="H27" s="68"/>
      <c r="I27" s="18"/>
      <c r="J27" s="69"/>
      <c r="K27" s="38"/>
      <c r="L27" s="14"/>
      <c r="P27" s="17">
        <f t="shared" si="0"/>
        <v>0</v>
      </c>
      <c r="S27" s="17">
        <v>6326</v>
      </c>
      <c r="T27" s="70">
        <v>34.8982181276549</v>
      </c>
      <c r="V27" s="20">
        <f t="shared" si="1"/>
        <v>0</v>
      </c>
      <c r="W27" s="20">
        <f t="shared" si="2"/>
        <v>0</v>
      </c>
      <c r="Y27" s="25" t="s">
        <v>387</v>
      </c>
      <c r="Z27" s="20">
        <v>4456.6666666666697</v>
      </c>
    </row>
    <row r="28" spans="1:26" x14ac:dyDescent="0.25">
      <c r="A28" s="21" t="s">
        <v>383</v>
      </c>
      <c r="B28" s="25" t="s">
        <v>388</v>
      </c>
      <c r="C28" s="40">
        <v>1</v>
      </c>
      <c r="D28" s="66">
        <v>1</v>
      </c>
      <c r="E28" s="10"/>
      <c r="G28" s="67"/>
      <c r="H28" s="68"/>
      <c r="I28" s="18"/>
      <c r="J28" s="69"/>
      <c r="K28" s="38"/>
      <c r="L28" s="14"/>
      <c r="P28" s="17">
        <f t="shared" si="0"/>
        <v>2</v>
      </c>
      <c r="Q28" s="17">
        <v>1</v>
      </c>
      <c r="S28" s="17">
        <v>11735</v>
      </c>
      <c r="T28" s="70">
        <v>720.82309582309597</v>
      </c>
      <c r="V28" s="20">
        <f t="shared" si="1"/>
        <v>5867.5</v>
      </c>
      <c r="W28" s="20">
        <f t="shared" si="2"/>
        <v>3911.6666666666665</v>
      </c>
      <c r="Y28" s="25" t="s">
        <v>386</v>
      </c>
      <c r="Z28" s="20">
        <v>0</v>
      </c>
    </row>
    <row r="29" spans="1:26" x14ac:dyDescent="0.25">
      <c r="A29" s="21" t="s">
        <v>383</v>
      </c>
      <c r="B29" s="25" t="s">
        <v>389</v>
      </c>
      <c r="C29" s="40">
        <v>1</v>
      </c>
      <c r="D29" s="66">
        <v>1</v>
      </c>
      <c r="E29" s="10"/>
      <c r="G29" s="67"/>
      <c r="H29" s="68"/>
      <c r="I29" s="18"/>
      <c r="J29" s="69"/>
      <c r="K29" s="38"/>
      <c r="L29" s="14"/>
      <c r="P29" s="17">
        <f t="shared" si="0"/>
        <v>2</v>
      </c>
      <c r="Q29" s="17">
        <v>2</v>
      </c>
      <c r="S29" s="17">
        <v>22705</v>
      </c>
      <c r="T29" s="70">
        <v>729.59511568123401</v>
      </c>
      <c r="V29" s="20">
        <f t="shared" si="1"/>
        <v>11352.5</v>
      </c>
      <c r="W29" s="20">
        <f t="shared" si="2"/>
        <v>5676.25</v>
      </c>
      <c r="Y29" s="25" t="s">
        <v>388</v>
      </c>
      <c r="Z29" s="20">
        <v>3911.6666666666702</v>
      </c>
    </row>
    <row r="30" spans="1:26" x14ac:dyDescent="0.25">
      <c r="A30" s="21" t="s">
        <v>383</v>
      </c>
      <c r="B30" s="25" t="s">
        <v>390</v>
      </c>
      <c r="C30" s="40"/>
      <c r="D30" s="66"/>
      <c r="E30" s="10"/>
      <c r="G30" s="67"/>
      <c r="H30" s="68"/>
      <c r="I30" s="18"/>
      <c r="J30" s="69"/>
      <c r="K30" s="38"/>
      <c r="L30" s="14"/>
      <c r="P30" s="17">
        <f t="shared" si="0"/>
        <v>0</v>
      </c>
      <c r="S30" s="17">
        <v>5880</v>
      </c>
      <c r="T30" s="70">
        <v>143.800440205429</v>
      </c>
      <c r="V30" s="20">
        <f t="shared" si="1"/>
        <v>0</v>
      </c>
      <c r="W30" s="20">
        <f t="shared" si="2"/>
        <v>0</v>
      </c>
      <c r="Y30" s="25" t="s">
        <v>389</v>
      </c>
      <c r="Z30" s="20">
        <v>5676.25</v>
      </c>
    </row>
    <row r="31" spans="1:26" x14ac:dyDescent="0.25">
      <c r="A31" s="21" t="s">
        <v>383</v>
      </c>
      <c r="B31" s="25" t="s">
        <v>391</v>
      </c>
      <c r="C31" s="40"/>
      <c r="D31" s="66"/>
      <c r="E31" s="10"/>
      <c r="G31" s="67"/>
      <c r="H31" s="68"/>
      <c r="I31" s="18"/>
      <c r="J31" s="69"/>
      <c r="K31" s="38"/>
      <c r="L31" s="14"/>
      <c r="P31" s="17">
        <f t="shared" si="0"/>
        <v>0</v>
      </c>
      <c r="Q31" s="17">
        <v>1</v>
      </c>
      <c r="S31" s="17">
        <v>9070</v>
      </c>
      <c r="T31" s="70">
        <v>341.87712024123601</v>
      </c>
      <c r="V31" s="20">
        <f t="shared" si="1"/>
        <v>0</v>
      </c>
      <c r="W31" s="20">
        <f t="shared" si="2"/>
        <v>9070</v>
      </c>
      <c r="Y31" s="25" t="s">
        <v>390</v>
      </c>
      <c r="Z31" s="20">
        <v>0</v>
      </c>
    </row>
    <row r="32" spans="1:26" x14ac:dyDescent="0.25">
      <c r="A32" s="21" t="s">
        <v>392</v>
      </c>
      <c r="B32" s="25" t="s">
        <v>393</v>
      </c>
      <c r="C32" s="40"/>
      <c r="D32" s="66"/>
      <c r="E32" s="10"/>
      <c r="G32" s="67"/>
      <c r="H32" s="68"/>
      <c r="I32" s="18"/>
      <c r="J32" s="69"/>
      <c r="K32" s="38"/>
      <c r="L32" s="14"/>
      <c r="P32" s="17">
        <f t="shared" si="0"/>
        <v>0</v>
      </c>
      <c r="S32" s="17">
        <v>6210</v>
      </c>
      <c r="T32" s="70">
        <v>79.2698493745213</v>
      </c>
      <c r="V32" s="20">
        <f t="shared" si="1"/>
        <v>0</v>
      </c>
      <c r="W32" s="20">
        <f t="shared" si="2"/>
        <v>0</v>
      </c>
      <c r="Y32" s="25" t="s">
        <v>391</v>
      </c>
      <c r="Z32" s="20">
        <v>9070</v>
      </c>
    </row>
    <row r="33" spans="1:26" x14ac:dyDescent="0.25">
      <c r="A33" s="21" t="s">
        <v>392</v>
      </c>
      <c r="B33" s="25" t="s">
        <v>394</v>
      </c>
      <c r="C33" s="40">
        <v>1</v>
      </c>
      <c r="D33" s="66">
        <v>1</v>
      </c>
      <c r="E33" s="10"/>
      <c r="F33" s="17">
        <v>1</v>
      </c>
      <c r="G33" s="67"/>
      <c r="H33" s="68"/>
      <c r="I33" s="18"/>
      <c r="J33" s="69"/>
      <c r="K33" s="38"/>
      <c r="L33" s="14"/>
      <c r="P33" s="17">
        <f t="shared" si="0"/>
        <v>3</v>
      </c>
      <c r="Q33" s="17">
        <v>1</v>
      </c>
      <c r="S33" s="17">
        <v>13921</v>
      </c>
      <c r="T33" s="70">
        <v>113.41860844060599</v>
      </c>
      <c r="V33" s="20">
        <f t="shared" si="1"/>
        <v>4640.333333333333</v>
      </c>
      <c r="W33" s="20">
        <f t="shared" si="2"/>
        <v>3480.25</v>
      </c>
      <c r="Y33" s="25" t="s">
        <v>395</v>
      </c>
      <c r="Z33" s="20">
        <v>8026</v>
      </c>
    </row>
    <row r="34" spans="1:26" x14ac:dyDescent="0.25">
      <c r="A34" s="21" t="s">
        <v>392</v>
      </c>
      <c r="B34" s="25" t="s">
        <v>396</v>
      </c>
      <c r="C34" s="40"/>
      <c r="D34" s="66"/>
      <c r="E34" s="10"/>
      <c r="G34" s="67"/>
      <c r="H34" s="68"/>
      <c r="I34" s="18"/>
      <c r="J34" s="69"/>
      <c r="K34" s="38"/>
      <c r="L34" s="14"/>
      <c r="P34" s="17">
        <f t="shared" si="0"/>
        <v>0</v>
      </c>
      <c r="S34" s="17">
        <v>2625</v>
      </c>
      <c r="T34" s="70">
        <v>15.8351933401701</v>
      </c>
      <c r="V34" s="20">
        <f t="shared" si="1"/>
        <v>0</v>
      </c>
      <c r="W34" s="20">
        <f t="shared" si="2"/>
        <v>0</v>
      </c>
      <c r="Y34" s="25" t="s">
        <v>397</v>
      </c>
      <c r="Z34" s="20">
        <v>2741.5</v>
      </c>
    </row>
    <row r="35" spans="1:26" x14ac:dyDescent="0.25">
      <c r="A35" s="21" t="s">
        <v>392</v>
      </c>
      <c r="B35" s="25" t="s">
        <v>398</v>
      </c>
      <c r="C35" s="40">
        <v>1</v>
      </c>
      <c r="D35" s="66"/>
      <c r="E35" s="10"/>
      <c r="F35" s="17">
        <v>1</v>
      </c>
      <c r="G35" s="67">
        <v>1</v>
      </c>
      <c r="H35" s="68"/>
      <c r="I35" s="18"/>
      <c r="J35" s="69"/>
      <c r="K35" s="38"/>
      <c r="L35" s="14"/>
      <c r="P35" s="17">
        <f t="shared" si="0"/>
        <v>3</v>
      </c>
      <c r="Q35" s="17">
        <v>1</v>
      </c>
      <c r="S35" s="17">
        <v>14489</v>
      </c>
      <c r="T35" s="70">
        <v>298.92717144625499</v>
      </c>
      <c r="V35" s="20">
        <f t="shared" si="1"/>
        <v>4829.666666666667</v>
      </c>
      <c r="W35" s="20">
        <f t="shared" si="2"/>
        <v>3622.25</v>
      </c>
      <c r="Y35" s="25" t="s">
        <v>399</v>
      </c>
      <c r="Z35" s="20">
        <v>2377.3333333333298</v>
      </c>
    </row>
    <row r="36" spans="1:26" x14ac:dyDescent="0.25">
      <c r="A36" s="21" t="s">
        <v>392</v>
      </c>
      <c r="B36" s="25" t="s">
        <v>400</v>
      </c>
      <c r="C36" s="40"/>
      <c r="D36" s="66"/>
      <c r="E36" s="10"/>
      <c r="G36" s="67"/>
      <c r="H36" s="68"/>
      <c r="I36" s="18"/>
      <c r="J36" s="69"/>
      <c r="K36" s="38"/>
      <c r="L36" s="14"/>
      <c r="P36" s="17">
        <f t="shared" si="0"/>
        <v>0</v>
      </c>
      <c r="S36" s="17">
        <v>7138</v>
      </c>
      <c r="T36" s="70">
        <v>112.943037974684</v>
      </c>
      <c r="V36" s="20">
        <f t="shared" si="1"/>
        <v>0</v>
      </c>
      <c r="W36" s="20">
        <f t="shared" si="2"/>
        <v>0</v>
      </c>
      <c r="Y36" s="25" t="s">
        <v>401</v>
      </c>
      <c r="Z36" s="20">
        <v>4084.5</v>
      </c>
    </row>
    <row r="37" spans="1:26" x14ac:dyDescent="0.25">
      <c r="A37" s="21" t="s">
        <v>392</v>
      </c>
      <c r="B37" s="25" t="s">
        <v>402</v>
      </c>
      <c r="C37" s="40"/>
      <c r="D37" s="66">
        <v>1</v>
      </c>
      <c r="E37" s="10"/>
      <c r="G37" s="67"/>
      <c r="H37" s="68"/>
      <c r="I37" s="18"/>
      <c r="J37" s="69"/>
      <c r="K37" s="38"/>
      <c r="L37" s="14"/>
      <c r="P37" s="17">
        <f t="shared" si="0"/>
        <v>1</v>
      </c>
      <c r="S37" s="17">
        <v>11068</v>
      </c>
      <c r="T37" s="70">
        <v>337.028014616321</v>
      </c>
      <c r="V37" s="20">
        <f t="shared" si="1"/>
        <v>11068</v>
      </c>
      <c r="W37" s="20">
        <f t="shared" si="2"/>
        <v>11068</v>
      </c>
      <c r="Y37" s="25" t="s">
        <v>403</v>
      </c>
      <c r="Z37" s="20">
        <v>0</v>
      </c>
    </row>
    <row r="38" spans="1:26" x14ac:dyDescent="0.25">
      <c r="A38" s="21" t="s">
        <v>404</v>
      </c>
      <c r="B38" s="25" t="s">
        <v>376</v>
      </c>
      <c r="C38" s="40">
        <v>2</v>
      </c>
      <c r="D38" s="66">
        <v>2</v>
      </c>
      <c r="E38" s="10">
        <v>1</v>
      </c>
      <c r="G38" s="67">
        <v>1</v>
      </c>
      <c r="H38" s="68">
        <v>1</v>
      </c>
      <c r="I38" s="18"/>
      <c r="J38" s="69"/>
      <c r="K38" s="38"/>
      <c r="L38" s="14"/>
      <c r="P38" s="17">
        <f t="shared" ref="P38:P55" si="3">SUM(C38:N38)</f>
        <v>7</v>
      </c>
      <c r="Q38" s="17">
        <v>1</v>
      </c>
      <c r="S38" s="17">
        <v>37044</v>
      </c>
      <c r="T38" s="70">
        <v>537.41476860583202</v>
      </c>
      <c r="V38" s="20">
        <f t="shared" ref="V38:V55" si="4">IF(P38=0,0,SUM(S38/P38))</f>
        <v>5292</v>
      </c>
      <c r="W38" s="20">
        <f t="shared" ref="W38:W55" si="5">IF((P38+Q38)=0,0,SUM(S38/(P38+Q38)))</f>
        <v>4630.5</v>
      </c>
      <c r="Y38" s="25" t="s">
        <v>405</v>
      </c>
      <c r="Z38" s="20">
        <v>13421</v>
      </c>
    </row>
    <row r="39" spans="1:26" x14ac:dyDescent="0.25">
      <c r="A39" s="21" t="s">
        <v>404</v>
      </c>
      <c r="B39" s="25" t="s">
        <v>377</v>
      </c>
      <c r="C39" s="40">
        <v>1</v>
      </c>
      <c r="D39" s="66"/>
      <c r="E39" s="10"/>
      <c r="G39" s="67"/>
      <c r="H39" s="68"/>
      <c r="I39" s="18"/>
      <c r="J39" s="69"/>
      <c r="K39" s="38"/>
      <c r="L39" s="14"/>
      <c r="P39" s="17">
        <f t="shared" si="3"/>
        <v>1</v>
      </c>
      <c r="Q39" s="17">
        <v>1</v>
      </c>
      <c r="S39" s="17">
        <v>9369</v>
      </c>
      <c r="T39" s="70">
        <v>73.690420009438398</v>
      </c>
      <c r="V39" s="20">
        <f t="shared" si="4"/>
        <v>9369</v>
      </c>
      <c r="W39" s="20">
        <f t="shared" si="5"/>
        <v>4684.5</v>
      </c>
      <c r="Y39" s="25" t="s">
        <v>406</v>
      </c>
      <c r="Z39" s="20">
        <v>5959</v>
      </c>
    </row>
    <row r="40" spans="1:26" x14ac:dyDescent="0.25">
      <c r="A40" s="21" t="s">
        <v>404</v>
      </c>
      <c r="B40" s="25" t="s">
        <v>378</v>
      </c>
      <c r="C40" s="40"/>
      <c r="D40" s="66"/>
      <c r="E40" s="10"/>
      <c r="G40" s="67"/>
      <c r="H40" s="68"/>
      <c r="I40" s="18"/>
      <c r="J40" s="69"/>
      <c r="K40" s="38">
        <v>1</v>
      </c>
      <c r="L40" s="14"/>
      <c r="P40" s="17">
        <f t="shared" si="3"/>
        <v>1</v>
      </c>
      <c r="S40" s="17">
        <v>11840</v>
      </c>
      <c r="T40" s="70">
        <v>165.293871282982</v>
      </c>
      <c r="V40" s="20">
        <f t="shared" si="4"/>
        <v>11840</v>
      </c>
      <c r="W40" s="20">
        <f t="shared" si="5"/>
        <v>11840</v>
      </c>
      <c r="Y40" s="25" t="s">
        <v>407</v>
      </c>
      <c r="Z40" s="20">
        <v>12479</v>
      </c>
    </row>
    <row r="41" spans="1:26" x14ac:dyDescent="0.25">
      <c r="A41" s="21" t="s">
        <v>404</v>
      </c>
      <c r="B41" s="25" t="s">
        <v>380</v>
      </c>
      <c r="C41" s="40">
        <v>1</v>
      </c>
      <c r="D41" s="66"/>
      <c r="E41" s="10"/>
      <c r="F41" s="17">
        <v>1</v>
      </c>
      <c r="G41" s="67">
        <v>1</v>
      </c>
      <c r="H41" s="68"/>
      <c r="I41" s="18"/>
      <c r="J41" s="69"/>
      <c r="K41" s="38"/>
      <c r="L41" s="14"/>
      <c r="P41" s="17">
        <f t="shared" si="3"/>
        <v>3</v>
      </c>
      <c r="Q41" s="17">
        <v>1</v>
      </c>
      <c r="S41" s="17">
        <v>19839</v>
      </c>
      <c r="T41" s="70">
        <v>399.577039274924</v>
      </c>
      <c r="V41" s="20">
        <f t="shared" si="4"/>
        <v>6613</v>
      </c>
      <c r="W41" s="20">
        <f t="shared" si="5"/>
        <v>4959.75</v>
      </c>
      <c r="Y41" s="25" t="s">
        <v>408</v>
      </c>
      <c r="Z41" s="20">
        <v>3130.6666666666702</v>
      </c>
    </row>
    <row r="42" spans="1:26" x14ac:dyDescent="0.25">
      <c r="A42" s="21" t="s">
        <v>404</v>
      </c>
      <c r="B42" s="25" t="s">
        <v>382</v>
      </c>
      <c r="C42" s="40">
        <v>1</v>
      </c>
      <c r="D42" s="66">
        <v>1</v>
      </c>
      <c r="E42" s="10"/>
      <c r="G42" s="67"/>
      <c r="H42" s="68"/>
      <c r="I42" s="18"/>
      <c r="J42" s="69"/>
      <c r="K42" s="38"/>
      <c r="L42" s="14"/>
      <c r="P42" s="17">
        <f t="shared" si="3"/>
        <v>2</v>
      </c>
      <c r="Q42" s="17">
        <v>1</v>
      </c>
      <c r="S42" s="17">
        <v>14392</v>
      </c>
      <c r="T42" s="70">
        <v>87.574540586588796</v>
      </c>
      <c r="V42" s="20">
        <f t="shared" si="4"/>
        <v>7196</v>
      </c>
      <c r="W42" s="20">
        <f t="shared" si="5"/>
        <v>4797.333333333333</v>
      </c>
      <c r="Y42" s="25" t="s">
        <v>359</v>
      </c>
      <c r="Z42" s="20">
        <v>6423</v>
      </c>
    </row>
    <row r="43" spans="1:26" x14ac:dyDescent="0.25">
      <c r="A43" s="21" t="s">
        <v>409</v>
      </c>
      <c r="B43" s="25" t="s">
        <v>373</v>
      </c>
      <c r="C43" s="40">
        <v>1</v>
      </c>
      <c r="D43" s="66"/>
      <c r="E43" s="10">
        <v>1</v>
      </c>
      <c r="G43" s="67">
        <v>1</v>
      </c>
      <c r="H43" s="68"/>
      <c r="I43" s="18"/>
      <c r="J43" s="69">
        <v>1</v>
      </c>
      <c r="K43" s="38"/>
      <c r="L43" s="14"/>
      <c r="P43" s="17">
        <f t="shared" si="3"/>
        <v>4</v>
      </c>
      <c r="Q43" s="17">
        <v>3</v>
      </c>
      <c r="S43" s="17">
        <v>12378</v>
      </c>
      <c r="T43" s="70">
        <v>928.58214553638402</v>
      </c>
      <c r="V43" s="20">
        <f t="shared" si="4"/>
        <v>3094.5</v>
      </c>
      <c r="W43" s="20">
        <f t="shared" si="5"/>
        <v>1768.2857142857142</v>
      </c>
      <c r="Y43" s="25" t="s">
        <v>361</v>
      </c>
      <c r="Z43" s="20">
        <v>0</v>
      </c>
    </row>
    <row r="44" spans="1:26" x14ac:dyDescent="0.25">
      <c r="A44" s="21" t="s">
        <v>409</v>
      </c>
      <c r="B44" s="25" t="s">
        <v>374</v>
      </c>
      <c r="C44" s="40">
        <v>2</v>
      </c>
      <c r="D44" s="66">
        <v>1</v>
      </c>
      <c r="E44" s="10"/>
      <c r="G44" s="67">
        <v>1</v>
      </c>
      <c r="H44" s="68"/>
      <c r="I44" s="18">
        <v>1</v>
      </c>
      <c r="J44" s="69">
        <v>1</v>
      </c>
      <c r="K44" s="38"/>
      <c r="L44" s="14"/>
      <c r="P44" s="17">
        <f t="shared" si="3"/>
        <v>6</v>
      </c>
      <c r="Q44" s="17">
        <v>2</v>
      </c>
      <c r="S44" s="17">
        <v>41362</v>
      </c>
      <c r="T44" s="70">
        <v>723.617914625612</v>
      </c>
      <c r="V44" s="20">
        <f t="shared" si="4"/>
        <v>6893.666666666667</v>
      </c>
      <c r="W44" s="20">
        <f t="shared" si="5"/>
        <v>5170.25</v>
      </c>
      <c r="Y44" s="25" t="s">
        <v>363</v>
      </c>
      <c r="Z44" s="20">
        <v>4413</v>
      </c>
    </row>
    <row r="45" spans="1:26" x14ac:dyDescent="0.25">
      <c r="A45" s="21" t="s">
        <v>410</v>
      </c>
      <c r="B45" s="25" t="s">
        <v>405</v>
      </c>
      <c r="C45" s="40"/>
      <c r="D45" s="66"/>
      <c r="E45" s="10"/>
      <c r="G45" s="67"/>
      <c r="H45" s="68"/>
      <c r="I45" s="18"/>
      <c r="J45" s="69"/>
      <c r="K45" s="38"/>
      <c r="L45" s="14"/>
      <c r="P45" s="17">
        <f t="shared" si="3"/>
        <v>0</v>
      </c>
      <c r="Q45" s="17">
        <v>1</v>
      </c>
      <c r="S45" s="17">
        <v>13421</v>
      </c>
      <c r="T45" s="70">
        <v>252.70193937111699</v>
      </c>
      <c r="V45" s="20">
        <f t="shared" si="4"/>
        <v>0</v>
      </c>
      <c r="W45" s="20">
        <f t="shared" si="5"/>
        <v>13421</v>
      </c>
      <c r="Y45" s="25" t="s">
        <v>365</v>
      </c>
      <c r="Z45" s="20">
        <v>0</v>
      </c>
    </row>
    <row r="46" spans="1:26" x14ac:dyDescent="0.25">
      <c r="A46" s="21" t="s">
        <v>410</v>
      </c>
      <c r="B46" s="25" t="s">
        <v>406</v>
      </c>
      <c r="C46" s="40">
        <v>1</v>
      </c>
      <c r="D46" s="66"/>
      <c r="E46" s="10"/>
      <c r="G46" s="67"/>
      <c r="H46" s="68"/>
      <c r="I46" s="18"/>
      <c r="J46" s="69"/>
      <c r="K46" s="38"/>
      <c r="L46" s="14"/>
      <c r="P46" s="17">
        <f t="shared" si="3"/>
        <v>1</v>
      </c>
      <c r="S46" s="17">
        <v>5959</v>
      </c>
      <c r="T46" s="70">
        <v>54.584592836859898</v>
      </c>
      <c r="V46" s="20">
        <f t="shared" si="4"/>
        <v>5959</v>
      </c>
      <c r="W46" s="20">
        <f t="shared" si="5"/>
        <v>5959</v>
      </c>
      <c r="Y46" s="25" t="s">
        <v>366</v>
      </c>
      <c r="Z46" s="20">
        <v>3455.3333333333298</v>
      </c>
    </row>
    <row r="47" spans="1:26" x14ac:dyDescent="0.25">
      <c r="A47" s="21" t="s">
        <v>410</v>
      </c>
      <c r="B47" s="25" t="s">
        <v>407</v>
      </c>
      <c r="C47" s="40"/>
      <c r="D47" s="66"/>
      <c r="E47" s="10"/>
      <c r="F47" s="17">
        <v>1</v>
      </c>
      <c r="G47" s="67"/>
      <c r="H47" s="68"/>
      <c r="I47" s="18"/>
      <c r="J47" s="69"/>
      <c r="K47" s="38"/>
      <c r="L47" s="14"/>
      <c r="P47" s="17">
        <f t="shared" si="3"/>
        <v>1</v>
      </c>
      <c r="S47" s="17">
        <v>12479</v>
      </c>
      <c r="T47" s="70">
        <v>291.70172978027102</v>
      </c>
      <c r="V47" s="20">
        <f t="shared" si="4"/>
        <v>12479</v>
      </c>
      <c r="W47" s="20">
        <f t="shared" si="5"/>
        <v>12479</v>
      </c>
      <c r="Y47" s="25" t="s">
        <v>368</v>
      </c>
      <c r="Z47" s="20">
        <v>3056.6666666666702</v>
      </c>
    </row>
    <row r="48" spans="1:26" x14ac:dyDescent="0.25">
      <c r="A48" s="21" t="s">
        <v>410</v>
      </c>
      <c r="B48" s="25" t="s">
        <v>408</v>
      </c>
      <c r="C48" s="40">
        <v>1</v>
      </c>
      <c r="D48" s="66">
        <v>1</v>
      </c>
      <c r="E48" s="10">
        <v>1</v>
      </c>
      <c r="G48" s="67"/>
      <c r="H48" s="68"/>
      <c r="I48" s="18"/>
      <c r="J48" s="69"/>
      <c r="K48" s="38"/>
      <c r="L48" s="14"/>
      <c r="P48" s="17">
        <f t="shared" si="3"/>
        <v>3</v>
      </c>
      <c r="S48" s="17">
        <v>9392</v>
      </c>
      <c r="T48" s="70">
        <v>520.62084257206197</v>
      </c>
      <c r="V48" s="20">
        <f t="shared" si="4"/>
        <v>3130.6666666666665</v>
      </c>
      <c r="W48" s="20">
        <f t="shared" si="5"/>
        <v>3130.6666666666665</v>
      </c>
      <c r="Y48" s="25" t="s">
        <v>370</v>
      </c>
      <c r="Z48" s="20">
        <v>0</v>
      </c>
    </row>
    <row r="49" spans="1:34" x14ac:dyDescent="0.25">
      <c r="A49" s="21" t="s">
        <v>385</v>
      </c>
      <c r="B49" s="25" t="s">
        <v>385</v>
      </c>
      <c r="C49" s="40">
        <v>1</v>
      </c>
      <c r="D49" s="66"/>
      <c r="E49" s="10">
        <v>1</v>
      </c>
      <c r="F49" s="17">
        <v>1</v>
      </c>
      <c r="G49" s="67">
        <v>1</v>
      </c>
      <c r="H49" s="68"/>
      <c r="I49" s="18"/>
      <c r="J49" s="69"/>
      <c r="K49" s="38"/>
      <c r="L49" s="14"/>
      <c r="P49" s="17">
        <f t="shared" si="3"/>
        <v>4</v>
      </c>
      <c r="Q49" s="17">
        <v>1</v>
      </c>
      <c r="S49" s="17">
        <v>23022</v>
      </c>
      <c r="T49" s="70">
        <v>195.71537872991601</v>
      </c>
      <c r="V49" s="20">
        <f t="shared" si="4"/>
        <v>5755.5</v>
      </c>
      <c r="W49" s="20">
        <f t="shared" si="5"/>
        <v>4604.3999999999996</v>
      </c>
      <c r="Y49" s="25" t="s">
        <v>372</v>
      </c>
      <c r="Z49" s="20">
        <v>0</v>
      </c>
    </row>
    <row r="50" spans="1:34" x14ac:dyDescent="0.25">
      <c r="A50" s="21" t="s">
        <v>387</v>
      </c>
      <c r="B50" s="25" t="s">
        <v>387</v>
      </c>
      <c r="C50" s="40">
        <v>1</v>
      </c>
      <c r="D50" s="66"/>
      <c r="E50" s="10"/>
      <c r="G50" s="67"/>
      <c r="H50" s="68"/>
      <c r="I50" s="18"/>
      <c r="J50" s="69"/>
      <c r="K50" s="38"/>
      <c r="L50" s="14">
        <v>1</v>
      </c>
      <c r="P50" s="17">
        <f t="shared" si="3"/>
        <v>2</v>
      </c>
      <c r="Q50" s="17">
        <v>1</v>
      </c>
      <c r="S50" s="17">
        <v>13370</v>
      </c>
      <c r="T50" s="70">
        <v>300.31446540880501</v>
      </c>
      <c r="V50" s="20">
        <f t="shared" si="4"/>
        <v>6685</v>
      </c>
      <c r="W50" s="20">
        <f t="shared" si="5"/>
        <v>4456.666666666667</v>
      </c>
      <c r="Y50" s="25" t="s">
        <v>393</v>
      </c>
      <c r="Z50" s="20">
        <v>0</v>
      </c>
    </row>
    <row r="51" spans="1:34" x14ac:dyDescent="0.25">
      <c r="A51" s="21" t="s">
        <v>399</v>
      </c>
      <c r="B51" s="25" t="s">
        <v>399</v>
      </c>
      <c r="C51" s="40"/>
      <c r="D51" s="66">
        <v>1</v>
      </c>
      <c r="E51" s="10"/>
      <c r="G51" s="67">
        <v>1</v>
      </c>
      <c r="H51" s="68"/>
      <c r="I51" s="18"/>
      <c r="J51" s="69"/>
      <c r="K51" s="38"/>
      <c r="L51" s="14"/>
      <c r="P51" s="17">
        <f t="shared" si="3"/>
        <v>2</v>
      </c>
      <c r="Q51" s="17">
        <v>1</v>
      </c>
      <c r="S51" s="17">
        <v>7132</v>
      </c>
      <c r="T51" s="70">
        <v>916.70951156812305</v>
      </c>
      <c r="V51" s="20">
        <f t="shared" si="4"/>
        <v>3566</v>
      </c>
      <c r="W51" s="20">
        <f t="shared" si="5"/>
        <v>2377.3333333333335</v>
      </c>
      <c r="Y51" s="25" t="s">
        <v>394</v>
      </c>
      <c r="Z51" s="20">
        <v>3480.25</v>
      </c>
      <c r="AC51" s="311" t="s">
        <v>411</v>
      </c>
      <c r="AD51" s="311"/>
      <c r="AE51" s="311"/>
      <c r="AF51" s="311"/>
      <c r="AG51" s="311"/>
      <c r="AH51" s="311"/>
    </row>
    <row r="52" spans="1:34" x14ac:dyDescent="0.25">
      <c r="A52" s="21" t="s">
        <v>401</v>
      </c>
      <c r="B52" s="25" t="s">
        <v>401</v>
      </c>
      <c r="C52" s="40">
        <v>1</v>
      </c>
      <c r="D52" s="66"/>
      <c r="E52" s="10"/>
      <c r="G52" s="67"/>
      <c r="H52" s="68"/>
      <c r="I52" s="18"/>
      <c r="J52" s="69"/>
      <c r="K52" s="38"/>
      <c r="L52" s="14"/>
      <c r="P52" s="17">
        <f t="shared" si="3"/>
        <v>1</v>
      </c>
      <c r="Q52" s="17">
        <v>1</v>
      </c>
      <c r="S52" s="17">
        <v>8169</v>
      </c>
      <c r="T52" s="70">
        <v>598.02342606149296</v>
      </c>
      <c r="V52" s="20">
        <f t="shared" si="4"/>
        <v>8169</v>
      </c>
      <c r="W52" s="20">
        <f t="shared" si="5"/>
        <v>4084.5</v>
      </c>
      <c r="Y52" s="25" t="s">
        <v>396</v>
      </c>
      <c r="Z52" s="20">
        <v>0</v>
      </c>
    </row>
    <row r="53" spans="1:34" x14ac:dyDescent="0.25">
      <c r="A53" s="21" t="s">
        <v>403</v>
      </c>
      <c r="B53" s="25" t="s">
        <v>403</v>
      </c>
      <c r="C53" s="40"/>
      <c r="D53" s="66"/>
      <c r="E53" s="10"/>
      <c r="G53" s="67"/>
      <c r="H53" s="68"/>
      <c r="I53" s="18"/>
      <c r="J53" s="69"/>
      <c r="K53" s="38"/>
      <c r="L53" s="14"/>
      <c r="P53" s="17">
        <f t="shared" si="3"/>
        <v>0</v>
      </c>
      <c r="S53" s="17">
        <v>8463</v>
      </c>
      <c r="T53" s="70">
        <v>62.259986757890097</v>
      </c>
      <c r="V53" s="20">
        <f t="shared" si="4"/>
        <v>0</v>
      </c>
      <c r="W53" s="20">
        <f t="shared" si="5"/>
        <v>0</v>
      </c>
      <c r="Y53" s="25" t="s">
        <v>398</v>
      </c>
      <c r="Z53" s="20">
        <v>3622.25</v>
      </c>
    </row>
    <row r="54" spans="1:34" x14ac:dyDescent="0.25">
      <c r="A54" s="21" t="s">
        <v>412</v>
      </c>
      <c r="B54" s="25" t="s">
        <v>395</v>
      </c>
      <c r="C54" s="40"/>
      <c r="D54" s="66"/>
      <c r="E54" s="10"/>
      <c r="G54" s="67"/>
      <c r="H54" s="68"/>
      <c r="I54" s="18"/>
      <c r="J54" s="69"/>
      <c r="K54" s="38"/>
      <c r="L54" s="14"/>
      <c r="P54" s="17">
        <f t="shared" si="3"/>
        <v>0</v>
      </c>
      <c r="Q54" s="17">
        <v>1</v>
      </c>
      <c r="S54" s="17">
        <v>8026</v>
      </c>
      <c r="T54" s="70">
        <v>320.52715654952101</v>
      </c>
      <c r="V54" s="20">
        <f t="shared" si="4"/>
        <v>0</v>
      </c>
      <c r="W54" s="20">
        <f t="shared" si="5"/>
        <v>8026</v>
      </c>
      <c r="Y54" s="25" t="s">
        <v>400</v>
      </c>
      <c r="Z54" s="20">
        <v>0</v>
      </c>
    </row>
    <row r="55" spans="1:34" x14ac:dyDescent="0.25">
      <c r="A55" s="21" t="s">
        <v>412</v>
      </c>
      <c r="B55" s="25" t="s">
        <v>397</v>
      </c>
      <c r="C55" s="40"/>
      <c r="D55" s="66"/>
      <c r="E55" s="10"/>
      <c r="G55" s="67">
        <v>1</v>
      </c>
      <c r="H55" s="68"/>
      <c r="I55" s="18">
        <v>1</v>
      </c>
      <c r="J55" s="69">
        <v>1</v>
      </c>
      <c r="K55" s="38"/>
      <c r="L55" s="14"/>
      <c r="P55" s="17">
        <f t="shared" si="3"/>
        <v>3</v>
      </c>
      <c r="Q55" s="17">
        <v>1</v>
      </c>
      <c r="S55" s="17">
        <v>10966</v>
      </c>
      <c r="T55" s="70">
        <v>847.449768160742</v>
      </c>
      <c r="V55" s="20">
        <f t="shared" si="4"/>
        <v>3655.3333333333335</v>
      </c>
      <c r="W55" s="20">
        <f t="shared" si="5"/>
        <v>2741.5</v>
      </c>
      <c r="Y55" s="25" t="s">
        <v>402</v>
      </c>
      <c r="Z55" s="20">
        <v>11068</v>
      </c>
    </row>
    <row r="56" spans="1:34" ht="17.399999999999999" customHeight="1" x14ac:dyDescent="0.25"/>
    <row r="57" spans="1:34" x14ac:dyDescent="0.25">
      <c r="A57" s="25" t="s">
        <v>33</v>
      </c>
      <c r="B57" s="72" t="s">
        <v>413</v>
      </c>
    </row>
    <row r="58" spans="1:34" x14ac:dyDescent="0.25">
      <c r="B58" s="25" t="s">
        <v>396</v>
      </c>
      <c r="C58" s="17">
        <v>2625</v>
      </c>
      <c r="D58" s="73">
        <v>2625</v>
      </c>
    </row>
    <row r="59" spans="1:34" x14ac:dyDescent="0.25">
      <c r="B59" s="25" t="s">
        <v>373</v>
      </c>
      <c r="C59" s="17">
        <v>12378</v>
      </c>
      <c r="D59" s="26">
        <v>3094.5</v>
      </c>
    </row>
    <row r="60" spans="1:34" x14ac:dyDescent="0.25">
      <c r="B60" s="25" t="s">
        <v>408</v>
      </c>
      <c r="C60" s="17">
        <v>9392</v>
      </c>
      <c r="D60" s="26">
        <v>3130.6666666666702</v>
      </c>
    </row>
    <row r="61" spans="1:34" x14ac:dyDescent="0.25">
      <c r="B61" s="25" t="s">
        <v>366</v>
      </c>
      <c r="C61" s="17">
        <v>10366</v>
      </c>
      <c r="D61" s="26">
        <v>3455.3333333333298</v>
      </c>
    </row>
    <row r="62" spans="1:34" x14ac:dyDescent="0.25">
      <c r="B62" s="25" t="s">
        <v>399</v>
      </c>
      <c r="C62" s="17">
        <v>7132</v>
      </c>
      <c r="D62" s="26">
        <v>3566</v>
      </c>
    </row>
    <row r="63" spans="1:34" x14ac:dyDescent="0.25">
      <c r="B63" s="25" t="s">
        <v>397</v>
      </c>
      <c r="C63" s="17">
        <v>10966</v>
      </c>
      <c r="D63" s="26">
        <v>3655.3333333333298</v>
      </c>
    </row>
    <row r="64" spans="1:34" x14ac:dyDescent="0.25">
      <c r="B64" s="25" t="s">
        <v>360</v>
      </c>
      <c r="C64" s="17">
        <v>44351</v>
      </c>
      <c r="D64" s="26">
        <v>3695.9166666666702</v>
      </c>
    </row>
    <row r="65" spans="2:4" x14ac:dyDescent="0.25">
      <c r="B65" s="25" t="s">
        <v>370</v>
      </c>
      <c r="C65" s="17">
        <v>4218</v>
      </c>
      <c r="D65" s="73">
        <v>4218</v>
      </c>
    </row>
    <row r="66" spans="2:4" x14ac:dyDescent="0.25">
      <c r="B66" s="25" t="s">
        <v>367</v>
      </c>
      <c r="C66" s="17">
        <v>54856</v>
      </c>
      <c r="D66" s="26">
        <v>4219.6923076923104</v>
      </c>
    </row>
    <row r="67" spans="2:4" x14ac:dyDescent="0.25">
      <c r="B67" s="25" t="s">
        <v>368</v>
      </c>
      <c r="C67" s="17">
        <v>9170</v>
      </c>
      <c r="D67" s="26">
        <v>4585</v>
      </c>
    </row>
    <row r="68" spans="2:4" x14ac:dyDescent="0.25">
      <c r="B68" s="25" t="s">
        <v>394</v>
      </c>
      <c r="C68" s="17">
        <v>13921</v>
      </c>
      <c r="D68" s="26">
        <v>4640.3333333333303</v>
      </c>
    </row>
    <row r="69" spans="2:4" x14ac:dyDescent="0.25">
      <c r="B69" s="25" t="s">
        <v>398</v>
      </c>
      <c r="C69" s="17">
        <v>14489</v>
      </c>
      <c r="D69" s="26">
        <v>4829.6666666666697</v>
      </c>
    </row>
    <row r="70" spans="2:4" x14ac:dyDescent="0.25">
      <c r="B70" s="25" t="s">
        <v>372</v>
      </c>
      <c r="C70" s="17">
        <v>4896</v>
      </c>
      <c r="D70" s="73">
        <v>4896</v>
      </c>
    </row>
    <row r="71" spans="2:4" x14ac:dyDescent="0.25">
      <c r="B71" s="25" t="s">
        <v>357</v>
      </c>
      <c r="C71" s="17">
        <v>60104</v>
      </c>
      <c r="D71" s="26">
        <v>5008.6666666666697</v>
      </c>
    </row>
    <row r="72" spans="2:4" x14ac:dyDescent="0.25">
      <c r="B72" s="25" t="s">
        <v>356</v>
      </c>
      <c r="C72" s="17">
        <v>107860</v>
      </c>
      <c r="D72" s="26">
        <v>5136.1904761904798</v>
      </c>
    </row>
    <row r="73" spans="2:4" x14ac:dyDescent="0.25">
      <c r="B73" s="25" t="s">
        <v>376</v>
      </c>
      <c r="C73" s="17">
        <v>37044</v>
      </c>
      <c r="D73" s="26">
        <v>5292</v>
      </c>
    </row>
    <row r="74" spans="2:4" x14ac:dyDescent="0.25">
      <c r="B74" s="25" t="s">
        <v>385</v>
      </c>
      <c r="C74" s="17">
        <v>23022</v>
      </c>
      <c r="D74" s="26">
        <v>5755.5</v>
      </c>
    </row>
    <row r="75" spans="2:4" x14ac:dyDescent="0.25">
      <c r="B75" s="25" t="s">
        <v>361</v>
      </c>
      <c r="C75" s="17">
        <v>5854</v>
      </c>
      <c r="D75" s="73">
        <v>5854</v>
      </c>
    </row>
    <row r="76" spans="2:4" x14ac:dyDescent="0.25">
      <c r="B76" s="25" t="s">
        <v>388</v>
      </c>
      <c r="C76" s="17">
        <v>11735</v>
      </c>
      <c r="D76" s="26">
        <v>5867.5</v>
      </c>
    </row>
    <row r="77" spans="2:4" x14ac:dyDescent="0.25">
      <c r="B77" s="25" t="s">
        <v>390</v>
      </c>
      <c r="C77" s="17">
        <v>5880</v>
      </c>
      <c r="D77" s="73">
        <v>5880</v>
      </c>
    </row>
    <row r="78" spans="2:4" x14ac:dyDescent="0.25">
      <c r="B78" s="25" t="s">
        <v>406</v>
      </c>
      <c r="C78" s="17">
        <v>5959</v>
      </c>
      <c r="D78" s="26">
        <v>5959</v>
      </c>
    </row>
    <row r="79" spans="2:4" x14ac:dyDescent="0.25">
      <c r="B79" s="25" t="s">
        <v>354</v>
      </c>
      <c r="C79" s="17">
        <v>288240</v>
      </c>
      <c r="D79" s="26">
        <v>6132.7659574468098</v>
      </c>
    </row>
    <row r="80" spans="2:4" x14ac:dyDescent="0.25">
      <c r="B80" s="25" t="s">
        <v>393</v>
      </c>
      <c r="C80" s="17">
        <v>6210</v>
      </c>
      <c r="D80" s="73">
        <v>6210</v>
      </c>
    </row>
    <row r="81" spans="2:4" x14ac:dyDescent="0.25">
      <c r="B81" s="25" t="s">
        <v>358</v>
      </c>
      <c r="C81" s="17">
        <v>68366</v>
      </c>
      <c r="D81" s="26">
        <v>6215.0909090909099</v>
      </c>
    </row>
    <row r="82" spans="2:4" x14ac:dyDescent="0.25">
      <c r="B82" s="25" t="s">
        <v>386</v>
      </c>
      <c r="C82" s="17">
        <v>6326</v>
      </c>
      <c r="D82" s="73">
        <v>6326</v>
      </c>
    </row>
    <row r="83" spans="2:4" x14ac:dyDescent="0.25">
      <c r="B83" s="25" t="s">
        <v>364</v>
      </c>
      <c r="C83" s="17">
        <v>65542</v>
      </c>
      <c r="D83" s="26">
        <v>6554.2</v>
      </c>
    </row>
    <row r="84" spans="2:4" x14ac:dyDescent="0.25">
      <c r="B84" s="25" t="s">
        <v>380</v>
      </c>
      <c r="C84" s="17">
        <v>19839</v>
      </c>
      <c r="D84" s="26">
        <v>6613</v>
      </c>
    </row>
    <row r="85" spans="2:4" x14ac:dyDescent="0.25">
      <c r="B85" s="25" t="s">
        <v>387</v>
      </c>
      <c r="C85" s="17">
        <v>13370</v>
      </c>
      <c r="D85" s="26">
        <v>6685</v>
      </c>
    </row>
    <row r="86" spans="2:4" x14ac:dyDescent="0.25">
      <c r="B86" s="25" t="s">
        <v>374</v>
      </c>
      <c r="C86" s="17">
        <v>41362</v>
      </c>
      <c r="D86" s="26">
        <v>6893.6666666666697</v>
      </c>
    </row>
    <row r="87" spans="2:4" x14ac:dyDescent="0.25">
      <c r="B87" s="25" t="s">
        <v>400</v>
      </c>
      <c r="C87" s="17">
        <v>7138</v>
      </c>
      <c r="D87" s="73">
        <v>7138</v>
      </c>
    </row>
    <row r="88" spans="2:4" x14ac:dyDescent="0.25">
      <c r="B88" s="25" t="s">
        <v>382</v>
      </c>
      <c r="C88" s="17">
        <v>14392</v>
      </c>
      <c r="D88" s="26">
        <v>7196</v>
      </c>
    </row>
    <row r="89" spans="2:4" x14ac:dyDescent="0.25">
      <c r="B89" s="25" t="s">
        <v>365</v>
      </c>
      <c r="C89" s="17">
        <v>7582</v>
      </c>
      <c r="D89" s="73">
        <v>7582</v>
      </c>
    </row>
    <row r="90" spans="2:4" x14ac:dyDescent="0.25">
      <c r="B90" s="25" t="s">
        <v>395</v>
      </c>
      <c r="C90" s="17">
        <v>8026</v>
      </c>
      <c r="D90" s="73">
        <v>8026</v>
      </c>
    </row>
    <row r="91" spans="2:4" x14ac:dyDescent="0.25">
      <c r="B91" s="25" t="s">
        <v>401</v>
      </c>
      <c r="C91" s="17">
        <v>8169</v>
      </c>
      <c r="D91" s="26">
        <v>8169</v>
      </c>
    </row>
    <row r="92" spans="2:4" x14ac:dyDescent="0.25">
      <c r="B92" s="25" t="s">
        <v>362</v>
      </c>
      <c r="C92" s="17">
        <v>115455</v>
      </c>
      <c r="D92" s="26">
        <v>8246.7857142857101</v>
      </c>
    </row>
    <row r="93" spans="2:4" x14ac:dyDescent="0.25">
      <c r="B93" s="25" t="s">
        <v>403</v>
      </c>
      <c r="C93" s="17">
        <v>8463</v>
      </c>
      <c r="D93" s="73">
        <v>8463</v>
      </c>
    </row>
    <row r="94" spans="2:4" x14ac:dyDescent="0.25">
      <c r="B94" s="25" t="s">
        <v>363</v>
      </c>
      <c r="C94" s="17">
        <v>8826</v>
      </c>
      <c r="D94" s="26">
        <v>8826</v>
      </c>
    </row>
    <row r="95" spans="2:4" x14ac:dyDescent="0.25">
      <c r="B95" s="25" t="s">
        <v>371</v>
      </c>
      <c r="C95" s="17">
        <v>36217</v>
      </c>
      <c r="D95" s="26">
        <v>9054.25</v>
      </c>
    </row>
    <row r="96" spans="2:4" x14ac:dyDescent="0.25">
      <c r="B96" s="25" t="s">
        <v>391</v>
      </c>
      <c r="C96" s="17">
        <v>9070</v>
      </c>
      <c r="D96" s="73">
        <v>9070</v>
      </c>
    </row>
    <row r="97" spans="2:4" x14ac:dyDescent="0.25">
      <c r="B97" s="25" t="s">
        <v>377</v>
      </c>
      <c r="C97" s="17">
        <v>9369</v>
      </c>
      <c r="D97" s="26">
        <v>9369</v>
      </c>
    </row>
    <row r="98" spans="2:4" x14ac:dyDescent="0.25">
      <c r="B98" s="25" t="s">
        <v>402</v>
      </c>
      <c r="C98" s="17">
        <v>11068</v>
      </c>
      <c r="D98" s="26">
        <v>11068</v>
      </c>
    </row>
    <row r="99" spans="2:4" x14ac:dyDescent="0.25">
      <c r="B99" s="25" t="s">
        <v>389</v>
      </c>
      <c r="C99" s="17">
        <v>22705</v>
      </c>
      <c r="D99" s="26">
        <v>11352.5</v>
      </c>
    </row>
    <row r="100" spans="2:4" x14ac:dyDescent="0.25">
      <c r="B100" s="25" t="s">
        <v>378</v>
      </c>
      <c r="C100" s="17">
        <v>11840</v>
      </c>
      <c r="D100" s="26">
        <v>11840</v>
      </c>
    </row>
    <row r="101" spans="2:4" x14ac:dyDescent="0.25">
      <c r="B101" s="25" t="s">
        <v>369</v>
      </c>
      <c r="C101" s="17">
        <v>12109</v>
      </c>
      <c r="D101" s="73">
        <v>12109</v>
      </c>
    </row>
    <row r="102" spans="2:4" x14ac:dyDescent="0.25">
      <c r="B102" s="25" t="s">
        <v>375</v>
      </c>
      <c r="C102" s="17">
        <v>12303</v>
      </c>
      <c r="D102" s="26">
        <v>12303</v>
      </c>
    </row>
    <row r="103" spans="2:4" x14ac:dyDescent="0.25">
      <c r="B103" s="25" t="s">
        <v>407</v>
      </c>
      <c r="C103" s="17">
        <v>12479</v>
      </c>
      <c r="D103" s="26">
        <v>12479</v>
      </c>
    </row>
    <row r="104" spans="2:4" x14ac:dyDescent="0.25">
      <c r="B104" s="25" t="s">
        <v>359</v>
      </c>
      <c r="C104" s="17">
        <v>12846</v>
      </c>
      <c r="D104" s="26">
        <v>12846</v>
      </c>
    </row>
    <row r="105" spans="2:4" x14ac:dyDescent="0.25">
      <c r="B105" s="25" t="s">
        <v>405</v>
      </c>
      <c r="C105" s="17">
        <v>13421</v>
      </c>
      <c r="D105" s="73">
        <v>13421</v>
      </c>
    </row>
    <row r="106" spans="2:4" x14ac:dyDescent="0.25">
      <c r="B106" s="25" t="s">
        <v>384</v>
      </c>
      <c r="C106" s="17">
        <v>14328</v>
      </c>
      <c r="D106" s="73">
        <v>14328</v>
      </c>
    </row>
    <row r="107" spans="2:4" x14ac:dyDescent="0.25">
      <c r="B107" s="25" t="s">
        <v>355</v>
      </c>
      <c r="C107" s="17">
        <v>21553</v>
      </c>
      <c r="D107" s="26">
        <v>21553</v>
      </c>
    </row>
  </sheetData>
  <mergeCells count="1">
    <mergeCell ref="AC51:AH51"/>
  </mergeCells>
  <phoneticPr fontId="5"/>
  <pageMargins left="0" right="0" top="0.39370078740157477" bottom="0.39370078740157477" header="0" footer="0"/>
  <headerFooter>
    <oddHeader>&amp;C&amp;A</oddHeader>
    <oddFooter>&amp;Cページ &amp;P</oddFoot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4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2" sqref="G2"/>
    </sheetView>
  </sheetViews>
  <sheetFormatPr defaultRowHeight="15" x14ac:dyDescent="0.25"/>
  <cols>
    <col min="1" max="2" width="10.69921875" style="25" customWidth="1"/>
    <col min="3" max="4" width="10.69921875" style="17" customWidth="1"/>
    <col min="5" max="5" width="13" style="17" customWidth="1"/>
    <col min="6" max="9" width="10.69921875" style="17" customWidth="1"/>
    <col min="10" max="10" width="8.296875" style="17" customWidth="1"/>
    <col min="11" max="16" width="10.69921875" style="17" customWidth="1"/>
    <col min="17" max="17" width="10.69921875" style="20" customWidth="1"/>
    <col min="18" max="1024" width="10.69921875" style="17" customWidth="1"/>
  </cols>
  <sheetData>
    <row r="1" spans="1:1024" ht="59.1" customHeight="1" x14ac:dyDescent="0.25">
      <c r="A1" s="1"/>
      <c r="B1" s="1"/>
      <c r="C1" s="2"/>
      <c r="D1" s="2"/>
      <c r="E1" s="2"/>
      <c r="F1" s="2"/>
      <c r="G1" s="2"/>
      <c r="H1" s="2"/>
      <c r="I1" s="3"/>
      <c r="J1" s="2"/>
      <c r="K1" s="3"/>
      <c r="L1" s="3"/>
      <c r="M1" s="2"/>
      <c r="N1" s="2"/>
      <c r="O1" s="2"/>
      <c r="P1" s="2" t="s">
        <v>414</v>
      </c>
      <c r="Q1" s="5" t="s">
        <v>415</v>
      </c>
      <c r="R1" s="2"/>
      <c r="S1" s="2" t="s">
        <v>18</v>
      </c>
      <c r="T1" s="2"/>
      <c r="U1" s="2"/>
      <c r="V1" s="2"/>
      <c r="W1" s="2"/>
      <c r="X1" s="2"/>
      <c r="Y1" s="2"/>
      <c r="Z1" s="2"/>
      <c r="AA1" s="65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  <c r="AMC1" s="36"/>
      <c r="AMD1" s="36"/>
      <c r="AME1" s="36"/>
      <c r="AMF1" s="36"/>
      <c r="AMG1" s="36"/>
      <c r="AMH1" s="36"/>
      <c r="AMI1" s="36"/>
      <c r="AMJ1" s="36"/>
    </row>
    <row r="2" spans="1:1024" x14ac:dyDescent="0.25">
      <c r="A2" s="21" t="s">
        <v>20</v>
      </c>
      <c r="B2" s="25" t="s">
        <v>21</v>
      </c>
      <c r="C2" s="10" t="s">
        <v>24</v>
      </c>
      <c r="D2" s="8" t="s">
        <v>22</v>
      </c>
      <c r="E2" s="14" t="s">
        <v>28</v>
      </c>
      <c r="F2" s="16" t="s">
        <v>29</v>
      </c>
      <c r="G2" s="198" t="s">
        <v>23</v>
      </c>
      <c r="H2" s="74" t="s">
        <v>346</v>
      </c>
      <c r="I2" s="11" t="s">
        <v>25</v>
      </c>
      <c r="J2" s="13" t="s">
        <v>27</v>
      </c>
      <c r="K2" s="17" t="s">
        <v>416</v>
      </c>
      <c r="L2" s="12" t="s">
        <v>26</v>
      </c>
      <c r="N2" s="17" t="s">
        <v>31</v>
      </c>
      <c r="P2" s="17" t="s">
        <v>203</v>
      </c>
    </row>
    <row r="3" spans="1:1024" x14ac:dyDescent="0.25">
      <c r="A3" s="21"/>
    </row>
    <row r="4" spans="1:1024" x14ac:dyDescent="0.25">
      <c r="A4" s="21"/>
      <c r="B4" s="25" t="s">
        <v>417</v>
      </c>
      <c r="C4" s="17">
        <f t="shared" ref="C4:L4" si="0">SUM(C6:C46)</f>
        <v>74</v>
      </c>
      <c r="D4" s="17">
        <f t="shared" si="0"/>
        <v>38</v>
      </c>
      <c r="E4" s="17">
        <f t="shared" si="0"/>
        <v>30</v>
      </c>
      <c r="F4" s="17">
        <f t="shared" si="0"/>
        <v>20</v>
      </c>
      <c r="G4" s="17">
        <f t="shared" si="0"/>
        <v>17</v>
      </c>
      <c r="H4" s="17">
        <f t="shared" si="0"/>
        <v>11</v>
      </c>
      <c r="I4" s="17">
        <f t="shared" si="0"/>
        <v>11</v>
      </c>
      <c r="J4" s="17">
        <f t="shared" si="0"/>
        <v>7</v>
      </c>
      <c r="K4" s="17">
        <f t="shared" si="0"/>
        <v>2</v>
      </c>
      <c r="L4" s="17">
        <f t="shared" si="0"/>
        <v>1</v>
      </c>
      <c r="N4" s="17">
        <f t="shared" ref="N4:N46" si="1">SUM(C4:L4)</f>
        <v>211</v>
      </c>
      <c r="P4" s="17">
        <f>SUM(P6:P46)</f>
        <v>1174026</v>
      </c>
      <c r="Q4" s="19">
        <f>IF(N4=0,"★",SUM(P4/N4))</f>
        <v>5564.1042654028433</v>
      </c>
    </row>
    <row r="5" spans="1:1024" x14ac:dyDescent="0.25">
      <c r="A5" s="21"/>
      <c r="N5" s="17">
        <f t="shared" si="1"/>
        <v>0</v>
      </c>
    </row>
    <row r="6" spans="1:1024" x14ac:dyDescent="0.25">
      <c r="A6" s="21" t="s">
        <v>418</v>
      </c>
      <c r="B6" s="25" t="s">
        <v>418</v>
      </c>
      <c r="C6" s="17">
        <v>27</v>
      </c>
      <c r="D6" s="17">
        <v>5</v>
      </c>
      <c r="E6" s="17">
        <v>9</v>
      </c>
      <c r="F6" s="17">
        <v>9</v>
      </c>
      <c r="G6" s="17">
        <v>9</v>
      </c>
      <c r="H6" s="17">
        <v>7</v>
      </c>
      <c r="I6" s="17">
        <v>8</v>
      </c>
      <c r="J6" s="17">
        <v>1</v>
      </c>
      <c r="K6" s="17">
        <v>2</v>
      </c>
      <c r="L6" s="17" t="s">
        <v>40</v>
      </c>
      <c r="N6" s="17">
        <f t="shared" si="1"/>
        <v>77</v>
      </c>
      <c r="P6" s="17">
        <v>454607</v>
      </c>
      <c r="Q6" s="19">
        <f>IF(N6=0,"★",SUM(P6/N6))</f>
        <v>5903.9870129870133</v>
      </c>
      <c r="S6" s="25" t="s">
        <v>419</v>
      </c>
      <c r="T6" s="17">
        <v>16107</v>
      </c>
      <c r="U6" s="19">
        <v>16107</v>
      </c>
    </row>
    <row r="7" spans="1:1024" x14ac:dyDescent="0.25">
      <c r="A7" s="21" t="s">
        <v>420</v>
      </c>
      <c r="B7" s="25" t="s">
        <v>420</v>
      </c>
      <c r="C7" s="17">
        <v>2</v>
      </c>
      <c r="D7" s="17">
        <v>3</v>
      </c>
      <c r="E7" s="17">
        <v>3</v>
      </c>
      <c r="F7" s="17">
        <v>1</v>
      </c>
      <c r="N7" s="17">
        <f t="shared" si="1"/>
        <v>9</v>
      </c>
      <c r="P7" s="17">
        <v>46094</v>
      </c>
      <c r="Q7" s="19">
        <f>IF(N7=0,"★",SUM(P7/N7))</f>
        <v>5121.5555555555557</v>
      </c>
      <c r="S7" s="25" t="s">
        <v>421</v>
      </c>
      <c r="T7" s="17">
        <v>12967</v>
      </c>
      <c r="U7" s="19">
        <v>12967</v>
      </c>
    </row>
    <row r="8" spans="1:1024" x14ac:dyDescent="0.25">
      <c r="A8" s="21" t="s">
        <v>420</v>
      </c>
      <c r="B8" s="25" t="s">
        <v>422</v>
      </c>
      <c r="N8" s="17">
        <f t="shared" si="1"/>
        <v>0</v>
      </c>
      <c r="P8" s="17">
        <v>5712</v>
      </c>
      <c r="Q8" s="73">
        <v>5712</v>
      </c>
      <c r="S8" s="25" t="s">
        <v>423</v>
      </c>
      <c r="T8" s="17">
        <v>12695</v>
      </c>
      <c r="U8" s="19">
        <v>12695</v>
      </c>
    </row>
    <row r="9" spans="1:1024" x14ac:dyDescent="0.25">
      <c r="A9" s="21" t="s">
        <v>420</v>
      </c>
      <c r="B9" s="25" t="s">
        <v>424</v>
      </c>
      <c r="D9" s="17">
        <v>1</v>
      </c>
      <c r="E9" s="17">
        <v>1</v>
      </c>
      <c r="N9" s="17">
        <f t="shared" si="1"/>
        <v>2</v>
      </c>
      <c r="P9" s="17">
        <v>6892</v>
      </c>
      <c r="Q9" s="19">
        <f>IF(N9=0,"★",SUM(P9/N9))</f>
        <v>3446</v>
      </c>
      <c r="S9" s="25" t="s">
        <v>425</v>
      </c>
      <c r="T9" s="17">
        <v>26896</v>
      </c>
      <c r="U9" s="19">
        <v>8965.3333333333303</v>
      </c>
    </row>
    <row r="10" spans="1:1024" x14ac:dyDescent="0.25">
      <c r="A10" s="21" t="s">
        <v>420</v>
      </c>
      <c r="B10" s="25" t="s">
        <v>426</v>
      </c>
      <c r="N10" s="17">
        <f t="shared" si="1"/>
        <v>0</v>
      </c>
      <c r="P10" s="17">
        <v>3173</v>
      </c>
      <c r="Q10" s="73">
        <v>3173</v>
      </c>
      <c r="S10" s="25" t="s">
        <v>427</v>
      </c>
      <c r="T10" s="17">
        <v>8480</v>
      </c>
      <c r="U10" s="19">
        <v>8480</v>
      </c>
    </row>
    <row r="11" spans="1:1024" x14ac:dyDescent="0.25">
      <c r="A11" s="21" t="s">
        <v>428</v>
      </c>
      <c r="B11" s="25" t="s">
        <v>428</v>
      </c>
      <c r="C11" s="17">
        <v>9</v>
      </c>
      <c r="D11" s="17">
        <v>5</v>
      </c>
      <c r="E11" s="17">
        <v>1</v>
      </c>
      <c r="F11" s="17">
        <v>1</v>
      </c>
      <c r="G11" s="17">
        <v>2</v>
      </c>
      <c r="H11" s="17">
        <v>1</v>
      </c>
      <c r="I11" s="17">
        <v>1</v>
      </c>
      <c r="J11" s="17">
        <v>1</v>
      </c>
      <c r="N11" s="17">
        <f t="shared" si="1"/>
        <v>21</v>
      </c>
      <c r="P11" s="17">
        <v>109084</v>
      </c>
      <c r="Q11" s="19">
        <f t="shared" ref="Q11:Q23" si="2">IF(N11=0,"★",SUM(P11/N11))</f>
        <v>5194.4761904761908</v>
      </c>
      <c r="S11" s="25" t="s">
        <v>429</v>
      </c>
      <c r="T11" s="17">
        <v>25301</v>
      </c>
      <c r="U11" s="19">
        <v>8433.6666666666697</v>
      </c>
    </row>
    <row r="12" spans="1:1024" x14ac:dyDescent="0.25">
      <c r="A12" s="21" t="s">
        <v>429</v>
      </c>
      <c r="B12" s="25" t="s">
        <v>429</v>
      </c>
      <c r="C12" s="17">
        <v>1</v>
      </c>
      <c r="D12" s="17">
        <v>1</v>
      </c>
      <c r="E12" s="17">
        <v>1</v>
      </c>
      <c r="N12" s="17">
        <f t="shared" si="1"/>
        <v>3</v>
      </c>
      <c r="P12" s="17">
        <v>25301</v>
      </c>
      <c r="Q12" s="19">
        <f t="shared" si="2"/>
        <v>8433.6666666666661</v>
      </c>
      <c r="S12" s="25" t="s">
        <v>355</v>
      </c>
      <c r="T12" s="17">
        <v>14813</v>
      </c>
      <c r="U12" s="19">
        <v>7406.5</v>
      </c>
    </row>
    <row r="13" spans="1:1024" x14ac:dyDescent="0.25">
      <c r="A13" s="21" t="s">
        <v>429</v>
      </c>
      <c r="B13" s="25" t="s">
        <v>430</v>
      </c>
      <c r="D13" s="17">
        <v>1</v>
      </c>
      <c r="E13" s="17">
        <v>1</v>
      </c>
      <c r="N13" s="17">
        <f t="shared" si="1"/>
        <v>2</v>
      </c>
      <c r="P13" s="17">
        <v>7522</v>
      </c>
      <c r="Q13" s="19">
        <f t="shared" si="2"/>
        <v>3761</v>
      </c>
      <c r="S13" s="25" t="s">
        <v>431</v>
      </c>
      <c r="T13" s="17">
        <v>7304</v>
      </c>
      <c r="U13" s="19">
        <v>7304</v>
      </c>
    </row>
    <row r="14" spans="1:1024" x14ac:dyDescent="0.25">
      <c r="A14" s="21" t="s">
        <v>432</v>
      </c>
      <c r="B14" s="25" t="s">
        <v>432</v>
      </c>
      <c r="D14" s="17">
        <v>1</v>
      </c>
      <c r="E14" s="17">
        <v>2</v>
      </c>
      <c r="F14" s="17">
        <v>1</v>
      </c>
      <c r="N14" s="17">
        <f t="shared" si="1"/>
        <v>4</v>
      </c>
      <c r="P14" s="17">
        <v>18050</v>
      </c>
      <c r="Q14" s="19">
        <f t="shared" si="2"/>
        <v>4512.5</v>
      </c>
      <c r="S14" s="25" t="s">
        <v>433</v>
      </c>
      <c r="T14" s="17">
        <v>6834</v>
      </c>
      <c r="U14" s="19">
        <v>6834</v>
      </c>
    </row>
    <row r="15" spans="1:1024" x14ac:dyDescent="0.25">
      <c r="A15" s="21" t="s">
        <v>434</v>
      </c>
      <c r="B15" s="25" t="s">
        <v>434</v>
      </c>
      <c r="C15" s="17">
        <v>2</v>
      </c>
      <c r="D15" s="17">
        <v>2</v>
      </c>
      <c r="E15" s="17">
        <v>2</v>
      </c>
      <c r="F15" s="17">
        <v>2</v>
      </c>
      <c r="G15" s="17">
        <v>1</v>
      </c>
      <c r="J15" s="17">
        <v>2</v>
      </c>
      <c r="N15" s="17">
        <f t="shared" si="1"/>
        <v>11</v>
      </c>
      <c r="P15" s="17">
        <v>65580</v>
      </c>
      <c r="Q15" s="19">
        <f t="shared" si="2"/>
        <v>5961.818181818182</v>
      </c>
      <c r="S15" s="25" t="s">
        <v>434</v>
      </c>
      <c r="T15" s="17">
        <v>65580</v>
      </c>
      <c r="U15" s="19">
        <v>5961.8181818181802</v>
      </c>
    </row>
    <row r="16" spans="1:1024" x14ac:dyDescent="0.25">
      <c r="A16" s="21" t="s">
        <v>434</v>
      </c>
      <c r="B16" s="25" t="s">
        <v>435</v>
      </c>
      <c r="C16" s="17">
        <v>1</v>
      </c>
      <c r="D16" s="17">
        <v>1</v>
      </c>
      <c r="N16" s="17">
        <f t="shared" si="1"/>
        <v>2</v>
      </c>
      <c r="P16" s="17">
        <v>9402</v>
      </c>
      <c r="Q16" s="19">
        <f t="shared" si="2"/>
        <v>4701</v>
      </c>
      <c r="S16" s="25" t="s">
        <v>436</v>
      </c>
      <c r="T16" s="17">
        <v>35712</v>
      </c>
      <c r="U16" s="19">
        <v>5952</v>
      </c>
    </row>
    <row r="17" spans="1:21" x14ac:dyDescent="0.25">
      <c r="A17" s="21" t="s">
        <v>437</v>
      </c>
      <c r="B17" s="25" t="s">
        <v>437</v>
      </c>
      <c r="C17" s="17">
        <v>1</v>
      </c>
      <c r="D17" s="17">
        <v>2</v>
      </c>
      <c r="E17" s="17">
        <v>1</v>
      </c>
      <c r="F17" s="17">
        <v>1</v>
      </c>
      <c r="L17" s="17">
        <v>1</v>
      </c>
      <c r="N17" s="17">
        <f t="shared" si="1"/>
        <v>6</v>
      </c>
      <c r="P17" s="17">
        <v>24517</v>
      </c>
      <c r="Q17" s="19">
        <f t="shared" si="2"/>
        <v>4086.1666666666665</v>
      </c>
      <c r="S17" s="25" t="s">
        <v>418</v>
      </c>
      <c r="T17" s="17">
        <v>454607</v>
      </c>
      <c r="U17" s="19">
        <v>5903.9870129870096</v>
      </c>
    </row>
    <row r="18" spans="1:21" x14ac:dyDescent="0.25">
      <c r="A18" s="21" t="s">
        <v>438</v>
      </c>
      <c r="B18" s="25" t="s">
        <v>439</v>
      </c>
      <c r="C18" s="17">
        <v>2</v>
      </c>
      <c r="N18" s="17">
        <f t="shared" si="1"/>
        <v>2</v>
      </c>
      <c r="P18" s="17">
        <v>10668</v>
      </c>
      <c r="Q18" s="19">
        <f t="shared" si="2"/>
        <v>5334</v>
      </c>
      <c r="S18" s="25" t="s">
        <v>440</v>
      </c>
      <c r="T18" s="17">
        <v>11484</v>
      </c>
      <c r="U18" s="19">
        <v>5742</v>
      </c>
    </row>
    <row r="19" spans="1:21" x14ac:dyDescent="0.25">
      <c r="A19" s="21" t="s">
        <v>438</v>
      </c>
      <c r="B19" s="25" t="s">
        <v>440</v>
      </c>
      <c r="C19" s="17">
        <v>1</v>
      </c>
      <c r="J19" s="17">
        <v>1</v>
      </c>
      <c r="N19" s="17">
        <f t="shared" si="1"/>
        <v>2</v>
      </c>
      <c r="P19" s="17">
        <v>11484</v>
      </c>
      <c r="Q19" s="19">
        <f t="shared" si="2"/>
        <v>5742</v>
      </c>
      <c r="S19" s="25" t="s">
        <v>422</v>
      </c>
      <c r="T19" s="17">
        <v>5712</v>
      </c>
      <c r="U19" s="73">
        <v>5712</v>
      </c>
    </row>
    <row r="20" spans="1:21" x14ac:dyDescent="0.25">
      <c r="A20" s="21" t="s">
        <v>438</v>
      </c>
      <c r="B20" s="25" t="s">
        <v>423</v>
      </c>
      <c r="C20" s="17">
        <v>1</v>
      </c>
      <c r="N20" s="17">
        <f t="shared" si="1"/>
        <v>1</v>
      </c>
      <c r="P20" s="17">
        <v>12695</v>
      </c>
      <c r="Q20" s="19">
        <f t="shared" si="2"/>
        <v>12695</v>
      </c>
      <c r="S20" s="25" t="s">
        <v>441</v>
      </c>
      <c r="T20" s="17">
        <v>5677</v>
      </c>
      <c r="U20" s="73">
        <v>5677</v>
      </c>
    </row>
    <row r="21" spans="1:21" x14ac:dyDescent="0.25">
      <c r="A21" s="21" t="s">
        <v>442</v>
      </c>
      <c r="B21" s="25" t="s">
        <v>443</v>
      </c>
      <c r="C21" s="17">
        <v>8</v>
      </c>
      <c r="D21" s="17">
        <v>1</v>
      </c>
      <c r="G21" s="17">
        <v>1</v>
      </c>
      <c r="H21" s="17">
        <v>1</v>
      </c>
      <c r="J21" s="17">
        <v>1</v>
      </c>
      <c r="N21" s="17">
        <f t="shared" si="1"/>
        <v>12</v>
      </c>
      <c r="P21" s="17">
        <v>67488</v>
      </c>
      <c r="Q21" s="19">
        <f t="shared" si="2"/>
        <v>5624</v>
      </c>
      <c r="S21" s="25" t="s">
        <v>444</v>
      </c>
      <c r="T21" s="17">
        <v>5578</v>
      </c>
      <c r="U21" s="19">
        <v>5578</v>
      </c>
    </row>
    <row r="22" spans="1:21" x14ac:dyDescent="0.25">
      <c r="A22" s="21" t="s">
        <v>442</v>
      </c>
      <c r="B22" s="25" t="s">
        <v>421</v>
      </c>
      <c r="C22" s="17">
        <v>1</v>
      </c>
      <c r="N22" s="17">
        <f t="shared" si="1"/>
        <v>1</v>
      </c>
      <c r="P22" s="17">
        <v>12967</v>
      </c>
      <c r="Q22" s="19">
        <f t="shared" si="2"/>
        <v>12967</v>
      </c>
      <c r="S22" s="25" t="s">
        <v>439</v>
      </c>
      <c r="T22" s="17">
        <v>10668</v>
      </c>
      <c r="U22" s="19">
        <v>5334</v>
      </c>
    </row>
    <row r="23" spans="1:21" x14ac:dyDescent="0.25">
      <c r="A23" s="21" t="s">
        <v>442</v>
      </c>
      <c r="B23" s="25" t="s">
        <v>445</v>
      </c>
      <c r="C23" s="17">
        <v>1</v>
      </c>
      <c r="D23" s="17">
        <v>2</v>
      </c>
      <c r="E23" s="17">
        <v>1</v>
      </c>
      <c r="F23" s="17">
        <v>1</v>
      </c>
      <c r="N23" s="17">
        <f t="shared" si="1"/>
        <v>5</v>
      </c>
      <c r="P23" s="17">
        <v>21884</v>
      </c>
      <c r="Q23" s="19">
        <f t="shared" si="2"/>
        <v>4376.8</v>
      </c>
      <c r="S23" s="25" t="s">
        <v>446</v>
      </c>
      <c r="T23" s="17">
        <v>10549</v>
      </c>
      <c r="U23" s="19">
        <v>5274.5</v>
      </c>
    </row>
    <row r="24" spans="1:21" x14ac:dyDescent="0.25">
      <c r="A24" s="21" t="s">
        <v>442</v>
      </c>
      <c r="B24" s="25" t="s">
        <v>447</v>
      </c>
      <c r="N24" s="17">
        <f t="shared" si="1"/>
        <v>0</v>
      </c>
      <c r="P24" s="17">
        <v>1133</v>
      </c>
      <c r="Q24" s="73">
        <v>1133</v>
      </c>
      <c r="S24" s="25" t="s">
        <v>428</v>
      </c>
      <c r="T24" s="17">
        <v>109084</v>
      </c>
      <c r="U24" s="19">
        <v>5194.4761904761899</v>
      </c>
    </row>
    <row r="25" spans="1:21" x14ac:dyDescent="0.25">
      <c r="A25" s="21" t="s">
        <v>442</v>
      </c>
      <c r="B25" s="25" t="s">
        <v>448</v>
      </c>
      <c r="N25" s="17">
        <f t="shared" si="1"/>
        <v>0</v>
      </c>
      <c r="P25" s="17">
        <v>1284</v>
      </c>
      <c r="Q25" s="73">
        <v>1284</v>
      </c>
      <c r="S25" s="25" t="s">
        <v>443</v>
      </c>
      <c r="T25" s="17">
        <v>67488</v>
      </c>
      <c r="U25" s="19">
        <v>5191.3846153846198</v>
      </c>
    </row>
    <row r="26" spans="1:21" x14ac:dyDescent="0.25">
      <c r="A26" s="21" t="s">
        <v>442</v>
      </c>
      <c r="B26" s="25" t="s">
        <v>449</v>
      </c>
      <c r="N26" s="17">
        <f t="shared" si="1"/>
        <v>0</v>
      </c>
      <c r="P26" s="17">
        <v>3002</v>
      </c>
      <c r="Q26" s="73">
        <v>3002</v>
      </c>
      <c r="S26" s="25" t="s">
        <v>450</v>
      </c>
      <c r="T26" s="17">
        <v>10312</v>
      </c>
      <c r="U26" s="19">
        <v>5156</v>
      </c>
    </row>
    <row r="27" spans="1:21" x14ac:dyDescent="0.25">
      <c r="A27" s="21" t="s">
        <v>442</v>
      </c>
      <c r="B27" s="25" t="s">
        <v>451</v>
      </c>
      <c r="N27" s="17">
        <f t="shared" si="1"/>
        <v>0</v>
      </c>
      <c r="P27" s="17">
        <v>610</v>
      </c>
      <c r="Q27" s="73">
        <v>610</v>
      </c>
      <c r="S27" s="25" t="s">
        <v>420</v>
      </c>
      <c r="T27" s="17">
        <v>46094</v>
      </c>
      <c r="U27" s="19">
        <v>5121.5555555555602</v>
      </c>
    </row>
    <row r="28" spans="1:21" x14ac:dyDescent="0.25">
      <c r="A28" s="21" t="s">
        <v>442</v>
      </c>
      <c r="B28" s="25" t="s">
        <v>452</v>
      </c>
      <c r="N28" s="17">
        <f t="shared" si="1"/>
        <v>0</v>
      </c>
      <c r="P28" s="17">
        <v>1082</v>
      </c>
      <c r="Q28" s="73">
        <v>1082</v>
      </c>
      <c r="S28" s="25" t="s">
        <v>453</v>
      </c>
      <c r="T28" s="17">
        <v>15105</v>
      </c>
      <c r="U28" s="19">
        <v>5035</v>
      </c>
    </row>
    <row r="29" spans="1:21" x14ac:dyDescent="0.25">
      <c r="A29" s="21" t="s">
        <v>454</v>
      </c>
      <c r="B29" s="25" t="s">
        <v>419</v>
      </c>
      <c r="C29" s="17">
        <v>1</v>
      </c>
      <c r="N29" s="17">
        <f t="shared" si="1"/>
        <v>1</v>
      </c>
      <c r="P29" s="17">
        <v>16107</v>
      </c>
      <c r="Q29" s="19">
        <f>IF(N29=0,"★",SUM(P29/N29))</f>
        <v>16107</v>
      </c>
      <c r="S29" s="25" t="s">
        <v>455</v>
      </c>
      <c r="T29" s="17">
        <v>4901</v>
      </c>
      <c r="U29" s="19">
        <v>4901</v>
      </c>
    </row>
    <row r="30" spans="1:21" x14ac:dyDescent="0.25">
      <c r="A30" s="21" t="s">
        <v>454</v>
      </c>
      <c r="B30" s="25" t="s">
        <v>456</v>
      </c>
      <c r="C30" s="17">
        <v>1</v>
      </c>
      <c r="D30" s="17">
        <v>2</v>
      </c>
      <c r="F30" s="17">
        <v>1</v>
      </c>
      <c r="N30" s="17">
        <f t="shared" si="1"/>
        <v>4</v>
      </c>
      <c r="P30" s="17">
        <v>15995</v>
      </c>
      <c r="Q30" s="19">
        <f>IF(N30=0,"★",SUM(P30/N30))</f>
        <v>3998.75</v>
      </c>
      <c r="S30" s="25" t="s">
        <v>435</v>
      </c>
      <c r="T30" s="17">
        <v>9402</v>
      </c>
      <c r="U30" s="19">
        <v>4701</v>
      </c>
    </row>
    <row r="31" spans="1:21" x14ac:dyDescent="0.25">
      <c r="A31" s="21" t="s">
        <v>454</v>
      </c>
      <c r="B31" s="25" t="s">
        <v>453</v>
      </c>
      <c r="C31" s="17">
        <v>1</v>
      </c>
      <c r="D31" s="17">
        <v>1</v>
      </c>
      <c r="E31" s="17">
        <v>1</v>
      </c>
      <c r="N31" s="17">
        <f t="shared" si="1"/>
        <v>3</v>
      </c>
      <c r="P31" s="17">
        <v>15105</v>
      </c>
      <c r="Q31" s="19">
        <f>IF(N31=0,"★",SUM(P31/N31))</f>
        <v>5035</v>
      </c>
      <c r="S31" s="25" t="s">
        <v>432</v>
      </c>
      <c r="T31" s="17">
        <v>18050</v>
      </c>
      <c r="U31" s="19">
        <v>4512.5</v>
      </c>
    </row>
    <row r="32" spans="1:21" x14ac:dyDescent="0.25">
      <c r="A32" s="21" t="s">
        <v>441</v>
      </c>
      <c r="B32" s="25" t="s">
        <v>441</v>
      </c>
      <c r="N32" s="17">
        <f t="shared" si="1"/>
        <v>0</v>
      </c>
      <c r="P32" s="17">
        <v>5677</v>
      </c>
      <c r="Q32" s="73">
        <v>5677</v>
      </c>
      <c r="S32" s="25" t="s">
        <v>457</v>
      </c>
      <c r="T32" s="17">
        <v>8977</v>
      </c>
      <c r="U32" s="19">
        <v>4488.5</v>
      </c>
    </row>
    <row r="33" spans="1:21" x14ac:dyDescent="0.25">
      <c r="A33" s="21" t="s">
        <v>458</v>
      </c>
      <c r="B33" s="25" t="s">
        <v>459</v>
      </c>
      <c r="C33" s="17">
        <v>7</v>
      </c>
      <c r="D33" s="17">
        <v>3</v>
      </c>
      <c r="F33" s="17">
        <v>2</v>
      </c>
      <c r="G33" s="17">
        <v>3</v>
      </c>
      <c r="H33" s="17">
        <v>2</v>
      </c>
      <c r="I33" s="17">
        <v>2</v>
      </c>
      <c r="N33" s="17">
        <f t="shared" si="1"/>
        <v>19</v>
      </c>
      <c r="P33" s="17">
        <v>47977</v>
      </c>
      <c r="Q33" s="19">
        <f t="shared" ref="Q33:Q44" si="3">IF(N33=0,"★",SUM(P33/N33))</f>
        <v>2525.1052631578946</v>
      </c>
      <c r="S33" s="25" t="s">
        <v>445</v>
      </c>
      <c r="T33" s="17">
        <v>21884</v>
      </c>
      <c r="U33" s="19">
        <v>4376.8</v>
      </c>
    </row>
    <row r="34" spans="1:21" x14ac:dyDescent="0.25">
      <c r="A34" s="21" t="s">
        <v>436</v>
      </c>
      <c r="B34" s="25" t="s">
        <v>436</v>
      </c>
      <c r="C34" s="17">
        <v>3</v>
      </c>
      <c r="D34" s="17">
        <v>2</v>
      </c>
      <c r="G34" s="17">
        <v>1</v>
      </c>
      <c r="N34" s="17">
        <f t="shared" si="1"/>
        <v>6</v>
      </c>
      <c r="P34" s="17">
        <v>35712</v>
      </c>
      <c r="Q34" s="19">
        <f t="shared" si="3"/>
        <v>5952</v>
      </c>
      <c r="S34" s="25" t="s">
        <v>460</v>
      </c>
      <c r="T34" s="17">
        <v>8402</v>
      </c>
      <c r="U34" s="19">
        <v>4201</v>
      </c>
    </row>
    <row r="35" spans="1:21" x14ac:dyDescent="0.25">
      <c r="A35" s="21" t="s">
        <v>425</v>
      </c>
      <c r="B35" s="25" t="s">
        <v>425</v>
      </c>
      <c r="C35" s="17">
        <v>1</v>
      </c>
      <c r="F35" s="17">
        <v>1</v>
      </c>
      <c r="J35" s="17">
        <v>1</v>
      </c>
      <c r="N35" s="17">
        <f t="shared" si="1"/>
        <v>3</v>
      </c>
      <c r="P35" s="17">
        <v>26896</v>
      </c>
      <c r="Q35" s="19">
        <f t="shared" si="3"/>
        <v>8965.3333333333339</v>
      </c>
      <c r="S35" s="25" t="s">
        <v>461</v>
      </c>
      <c r="T35" s="17">
        <v>4176</v>
      </c>
      <c r="U35" s="73">
        <v>4176</v>
      </c>
    </row>
    <row r="36" spans="1:21" x14ac:dyDescent="0.25">
      <c r="A36" s="21" t="s">
        <v>355</v>
      </c>
      <c r="B36" s="25" t="s">
        <v>457</v>
      </c>
      <c r="D36" s="17">
        <v>1</v>
      </c>
      <c r="E36" s="17">
        <v>1</v>
      </c>
      <c r="N36" s="17">
        <f t="shared" si="1"/>
        <v>2</v>
      </c>
      <c r="P36" s="17">
        <v>8977</v>
      </c>
      <c r="Q36" s="19">
        <f t="shared" si="3"/>
        <v>4488.5</v>
      </c>
      <c r="S36" s="25" t="s">
        <v>437</v>
      </c>
      <c r="T36" s="17">
        <v>24517</v>
      </c>
      <c r="U36" s="19">
        <v>4086.1666666666702</v>
      </c>
    </row>
    <row r="37" spans="1:21" x14ac:dyDescent="0.25">
      <c r="A37" s="21" t="s">
        <v>355</v>
      </c>
      <c r="B37" s="25" t="s">
        <v>355</v>
      </c>
      <c r="C37" s="17">
        <v>1</v>
      </c>
      <c r="E37" s="17">
        <v>1</v>
      </c>
      <c r="N37" s="17">
        <f t="shared" si="1"/>
        <v>2</v>
      </c>
      <c r="P37" s="17">
        <v>14813</v>
      </c>
      <c r="Q37" s="19">
        <f t="shared" si="3"/>
        <v>7406.5</v>
      </c>
      <c r="S37" s="25" t="s">
        <v>456</v>
      </c>
      <c r="T37" s="17">
        <v>15995</v>
      </c>
      <c r="U37" s="19">
        <v>3998.75</v>
      </c>
    </row>
    <row r="38" spans="1:21" x14ac:dyDescent="0.25">
      <c r="A38" s="21" t="s">
        <v>446</v>
      </c>
      <c r="B38" s="25" t="s">
        <v>446</v>
      </c>
      <c r="C38" s="17">
        <v>1</v>
      </c>
      <c r="E38" s="17">
        <v>1</v>
      </c>
      <c r="N38" s="17">
        <f t="shared" si="1"/>
        <v>2</v>
      </c>
      <c r="P38" s="17">
        <v>10549</v>
      </c>
      <c r="Q38" s="19">
        <f t="shared" si="3"/>
        <v>5274.5</v>
      </c>
      <c r="S38" s="25" t="s">
        <v>430</v>
      </c>
      <c r="T38" s="17">
        <v>7522</v>
      </c>
      <c r="U38" s="19">
        <v>3761</v>
      </c>
    </row>
    <row r="39" spans="1:21" x14ac:dyDescent="0.25">
      <c r="A39" s="21" t="s">
        <v>462</v>
      </c>
      <c r="B39" s="25" t="s">
        <v>444</v>
      </c>
      <c r="D39" s="17">
        <v>1</v>
      </c>
      <c r="N39" s="17">
        <f t="shared" si="1"/>
        <v>1</v>
      </c>
      <c r="P39" s="17">
        <v>5578</v>
      </c>
      <c r="Q39" s="19">
        <f t="shared" si="3"/>
        <v>5578</v>
      </c>
      <c r="S39" s="25" t="s">
        <v>424</v>
      </c>
      <c r="T39" s="17">
        <v>6892</v>
      </c>
      <c r="U39" s="19">
        <v>3446</v>
      </c>
    </row>
    <row r="40" spans="1:21" x14ac:dyDescent="0.25">
      <c r="A40" s="21" t="s">
        <v>462</v>
      </c>
      <c r="B40" s="25" t="s">
        <v>427</v>
      </c>
      <c r="E40" s="17">
        <v>1</v>
      </c>
      <c r="N40" s="17">
        <f t="shared" si="1"/>
        <v>1</v>
      </c>
      <c r="P40" s="17">
        <v>8480</v>
      </c>
      <c r="Q40" s="19">
        <f t="shared" si="3"/>
        <v>8480</v>
      </c>
      <c r="S40" s="25" t="s">
        <v>426</v>
      </c>
      <c r="T40" s="17">
        <v>3173</v>
      </c>
      <c r="U40" s="73">
        <v>3173</v>
      </c>
    </row>
    <row r="41" spans="1:21" x14ac:dyDescent="0.25">
      <c r="A41" s="21" t="s">
        <v>462</v>
      </c>
      <c r="B41" s="25" t="s">
        <v>455</v>
      </c>
      <c r="D41" s="17">
        <v>1</v>
      </c>
      <c r="N41" s="17">
        <f t="shared" si="1"/>
        <v>1</v>
      </c>
      <c r="P41" s="17">
        <v>4901</v>
      </c>
      <c r="Q41" s="19">
        <f t="shared" si="3"/>
        <v>4901</v>
      </c>
      <c r="S41" s="25" t="s">
        <v>449</v>
      </c>
      <c r="T41" s="17">
        <v>3002</v>
      </c>
      <c r="U41" s="73">
        <v>3002</v>
      </c>
    </row>
    <row r="42" spans="1:21" x14ac:dyDescent="0.25">
      <c r="A42" s="21" t="s">
        <v>463</v>
      </c>
      <c r="B42" s="25" t="s">
        <v>433</v>
      </c>
      <c r="D42" s="17">
        <v>1</v>
      </c>
      <c r="N42" s="17">
        <f t="shared" si="1"/>
        <v>1</v>
      </c>
      <c r="P42" s="17">
        <v>6834</v>
      </c>
      <c r="Q42" s="19">
        <f t="shared" si="3"/>
        <v>6834</v>
      </c>
      <c r="S42" s="25" t="s">
        <v>459</v>
      </c>
      <c r="T42" s="17">
        <v>47977</v>
      </c>
      <c r="U42" s="19">
        <v>2665.3888888888901</v>
      </c>
    </row>
    <row r="43" spans="1:21" x14ac:dyDescent="0.25">
      <c r="A43" s="21" t="s">
        <v>463</v>
      </c>
      <c r="B43" s="25" t="s">
        <v>460</v>
      </c>
      <c r="D43" s="17">
        <v>1</v>
      </c>
      <c r="E43" s="17">
        <v>1</v>
      </c>
      <c r="N43" s="17">
        <f t="shared" si="1"/>
        <v>2</v>
      </c>
      <c r="P43" s="17">
        <v>8402</v>
      </c>
      <c r="Q43" s="19">
        <f t="shared" si="3"/>
        <v>4201</v>
      </c>
      <c r="S43" s="25" t="s">
        <v>448</v>
      </c>
      <c r="T43" s="17">
        <v>1284</v>
      </c>
      <c r="U43" s="73">
        <v>1284</v>
      </c>
    </row>
    <row r="44" spans="1:21" x14ac:dyDescent="0.25">
      <c r="A44" s="21" t="s">
        <v>464</v>
      </c>
      <c r="B44" s="25" t="s">
        <v>450</v>
      </c>
      <c r="C44" s="17">
        <v>1</v>
      </c>
      <c r="E44" s="17">
        <v>1</v>
      </c>
      <c r="N44" s="17">
        <f t="shared" si="1"/>
        <v>2</v>
      </c>
      <c r="P44" s="17">
        <v>10312</v>
      </c>
      <c r="Q44" s="19">
        <f t="shared" si="3"/>
        <v>5156</v>
      </c>
      <c r="S44" s="25" t="s">
        <v>447</v>
      </c>
      <c r="T44" s="17">
        <v>1133</v>
      </c>
      <c r="U44" s="73">
        <v>1133</v>
      </c>
    </row>
    <row r="45" spans="1:21" x14ac:dyDescent="0.25">
      <c r="A45" s="21" t="s">
        <v>464</v>
      </c>
      <c r="B45" s="25" t="s">
        <v>461</v>
      </c>
      <c r="N45" s="17">
        <f t="shared" si="1"/>
        <v>0</v>
      </c>
      <c r="P45" s="17">
        <v>4176</v>
      </c>
      <c r="Q45" s="73">
        <v>4176</v>
      </c>
      <c r="S45" s="25" t="s">
        <v>452</v>
      </c>
      <c r="T45" s="17">
        <v>1082</v>
      </c>
      <c r="U45" s="73">
        <v>1082</v>
      </c>
    </row>
    <row r="46" spans="1:21" x14ac:dyDescent="0.25">
      <c r="A46" s="21" t="s">
        <v>464</v>
      </c>
      <c r="B46" s="25" t="s">
        <v>431</v>
      </c>
      <c r="E46" s="17">
        <v>1</v>
      </c>
      <c r="N46" s="17">
        <f t="shared" si="1"/>
        <v>1</v>
      </c>
      <c r="P46" s="17">
        <v>7304</v>
      </c>
      <c r="Q46" s="19">
        <f>IF(N46=0,"★",SUM(P46/N46))</f>
        <v>7304</v>
      </c>
      <c r="S46" s="25" t="s">
        <v>451</v>
      </c>
      <c r="T46" s="17">
        <v>610</v>
      </c>
      <c r="U46" s="73">
        <v>610</v>
      </c>
    </row>
  </sheetData>
  <phoneticPr fontId="5"/>
  <hyperlinks>
    <hyperlink ref="Q1" r:id="rId1" xr:uid="{00000000-0004-0000-0500-000000000000}"/>
  </hyperlinks>
  <pageMargins left="0" right="0" top="0.39370078740157477" bottom="0.39370078740157477" header="0" footer="0"/>
  <headerFooter>
    <oddHeader>&amp;C&amp;A</oddHeader>
    <oddFooter>&amp;Cページ &amp;P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B24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0" sqref="F10"/>
    </sheetView>
  </sheetViews>
  <sheetFormatPr defaultRowHeight="15" x14ac:dyDescent="0.25"/>
  <cols>
    <col min="1" max="1" width="2.796875" style="71" customWidth="1"/>
    <col min="2" max="2" width="10.69921875" style="21" customWidth="1"/>
    <col min="3" max="3" width="10.69921875" style="25" customWidth="1"/>
    <col min="4" max="4" width="13" style="17" customWidth="1"/>
    <col min="5" max="5" width="10.69921875" style="17" customWidth="1"/>
    <col min="6" max="6" width="15.5" style="17" customWidth="1"/>
    <col min="7" max="9" width="10.69921875" style="17" customWidth="1"/>
    <col min="10" max="10" width="10.796875" style="17" customWidth="1"/>
    <col min="11" max="11" width="8.296875" style="17" customWidth="1"/>
    <col min="12" max="12" width="10.69921875" style="17" customWidth="1"/>
    <col min="13" max="13" width="14.296875" style="17" customWidth="1"/>
    <col min="14" max="14" width="10.69921875" customWidth="1"/>
    <col min="15" max="18" width="10.69921875" style="17" customWidth="1"/>
    <col min="19" max="19" width="10.69921875" style="20" customWidth="1"/>
    <col min="20" max="20" width="14.796875" style="17" customWidth="1"/>
    <col min="21" max="22" width="10.69921875" style="17" customWidth="1"/>
    <col min="23" max="32" width="2.8984375" style="71" customWidth="1"/>
    <col min="33" max="1016" width="10.69921875" style="17" customWidth="1"/>
  </cols>
  <sheetData>
    <row r="1" spans="1:1016" ht="79.8" customHeight="1" x14ac:dyDescent="0.25">
      <c r="B1" s="1"/>
      <c r="C1" s="1"/>
      <c r="D1" s="33" t="s">
        <v>465</v>
      </c>
      <c r="E1" s="312" t="s">
        <v>466</v>
      </c>
      <c r="F1" s="312"/>
      <c r="G1" s="202"/>
      <c r="H1" s="2"/>
      <c r="I1" s="3"/>
      <c r="J1" s="3"/>
      <c r="K1" s="3"/>
      <c r="L1" s="2"/>
      <c r="M1" s="3"/>
      <c r="O1" s="2"/>
      <c r="P1" s="2"/>
      <c r="Q1" s="2"/>
      <c r="R1" s="2" t="s">
        <v>18</v>
      </c>
      <c r="S1" s="5"/>
      <c r="T1" s="2"/>
      <c r="U1" s="2"/>
      <c r="V1" s="33"/>
      <c r="W1" s="313"/>
      <c r="X1" s="313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6"/>
      <c r="AKO1" s="36"/>
      <c r="AKP1" s="36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</row>
    <row r="2" spans="1:1016" x14ac:dyDescent="0.25">
      <c r="A2" s="71" t="s">
        <v>38</v>
      </c>
      <c r="B2" s="21" t="s">
        <v>20</v>
      </c>
      <c r="C2" s="25" t="s">
        <v>21</v>
      </c>
      <c r="D2" s="14" t="s">
        <v>28</v>
      </c>
      <c r="E2" s="12" t="s">
        <v>26</v>
      </c>
      <c r="F2" s="16" t="s">
        <v>29</v>
      </c>
      <c r="G2" s="10" t="s">
        <v>24</v>
      </c>
      <c r="H2" s="74" t="s">
        <v>467</v>
      </c>
      <c r="I2" s="75" t="s">
        <v>468</v>
      </c>
      <c r="J2" s="41" t="s">
        <v>469</v>
      </c>
      <c r="K2" s="76" t="s">
        <v>0</v>
      </c>
      <c r="L2" s="18" t="s">
        <v>2</v>
      </c>
      <c r="M2" s="38" t="s">
        <v>189</v>
      </c>
      <c r="N2" s="36"/>
      <c r="P2" s="17" t="s">
        <v>31</v>
      </c>
      <c r="R2" s="17" t="s">
        <v>203</v>
      </c>
      <c r="W2" s="47" t="s">
        <v>198</v>
      </c>
      <c r="X2" s="77" t="s">
        <v>470</v>
      </c>
      <c r="Y2" s="44" t="s">
        <v>195</v>
      </c>
      <c r="Z2" s="78" t="s">
        <v>196</v>
      </c>
      <c r="AA2" s="79" t="s">
        <v>471</v>
      </c>
      <c r="AB2" s="80" t="s">
        <v>197</v>
      </c>
      <c r="AC2" s="50" t="s">
        <v>201</v>
      </c>
      <c r="AD2" s="81" t="s">
        <v>199</v>
      </c>
      <c r="AE2" s="43" t="s">
        <v>194</v>
      </c>
      <c r="AF2" s="46" t="s">
        <v>197</v>
      </c>
      <c r="AG2" s="17" t="s">
        <v>31</v>
      </c>
      <c r="AH2" s="17" t="s">
        <v>203</v>
      </c>
      <c r="AI2" s="17" t="s">
        <v>192</v>
      </c>
    </row>
    <row r="4" spans="1:1016" x14ac:dyDescent="0.25">
      <c r="C4" s="25" t="s">
        <v>472</v>
      </c>
      <c r="D4" s="17">
        <f t="shared" ref="D4:M4" si="0">SUM(D6:D124)</f>
        <v>70</v>
      </c>
      <c r="E4" s="17">
        <f t="shared" si="0"/>
        <v>67</v>
      </c>
      <c r="F4" s="17">
        <f t="shared" si="0"/>
        <v>36</v>
      </c>
      <c r="G4" s="17">
        <f t="shared" si="0"/>
        <v>26</v>
      </c>
      <c r="H4" s="17">
        <f t="shared" si="0"/>
        <v>19</v>
      </c>
      <c r="I4" s="17">
        <f t="shared" si="0"/>
        <v>12</v>
      </c>
      <c r="J4" s="17">
        <f t="shared" si="0"/>
        <v>11</v>
      </c>
      <c r="K4" s="17">
        <f t="shared" si="0"/>
        <v>9</v>
      </c>
      <c r="L4" s="17">
        <f t="shared" si="0"/>
        <v>7</v>
      </c>
      <c r="M4" s="17">
        <f t="shared" si="0"/>
        <v>1</v>
      </c>
      <c r="N4" s="17"/>
      <c r="O4" s="17">
        <f>SUM(O6:O124)</f>
        <v>0</v>
      </c>
      <c r="P4" s="17">
        <f>SUM(P6:P124)</f>
        <v>258</v>
      </c>
      <c r="R4" s="17">
        <f>SUM(R6:R124)</f>
        <v>2213128</v>
      </c>
      <c r="S4" s="19">
        <f>IF(P4=0,"★",SUM(R4/P4))</f>
        <v>8578.0155038759694</v>
      </c>
      <c r="T4" s="17" t="s">
        <v>473</v>
      </c>
      <c r="V4" s="17" t="s">
        <v>474</v>
      </c>
      <c r="W4" s="47">
        <f t="shared" ref="W4:AF4" si="1">SUMIF($A$6:$A$124,"那",D$6:D$124)</f>
        <v>16</v>
      </c>
      <c r="X4" s="77">
        <f t="shared" si="1"/>
        <v>9</v>
      </c>
      <c r="Y4" s="44">
        <f t="shared" si="1"/>
        <v>3</v>
      </c>
      <c r="Z4" s="78">
        <f t="shared" si="1"/>
        <v>0</v>
      </c>
      <c r="AA4" s="79">
        <f t="shared" si="1"/>
        <v>0</v>
      </c>
      <c r="AB4" s="80">
        <f t="shared" si="1"/>
        <v>0</v>
      </c>
      <c r="AC4" s="50">
        <f t="shared" si="1"/>
        <v>2</v>
      </c>
      <c r="AD4" s="81">
        <f t="shared" si="1"/>
        <v>5</v>
      </c>
      <c r="AE4" s="43">
        <f t="shared" si="1"/>
        <v>0</v>
      </c>
      <c r="AF4" s="46">
        <f t="shared" si="1"/>
        <v>0</v>
      </c>
      <c r="AG4" s="17">
        <f t="shared" ref="AG4:AG10" si="2">SUM(W4:AF4)</f>
        <v>35</v>
      </c>
      <c r="AH4" s="17">
        <f>SUMIF($A$6:$A$124,"那",R$6:R$124)</f>
        <v>348409</v>
      </c>
      <c r="AI4" s="20">
        <f t="shared" ref="AI4:AI10" si="3">SUM(AH4/AG4)</f>
        <v>9954.5428571428565</v>
      </c>
    </row>
    <row r="5" spans="1:1016" x14ac:dyDescent="0.25">
      <c r="V5" s="17" t="s">
        <v>475</v>
      </c>
      <c r="W5" s="47">
        <f t="shared" ref="W5:AF5" si="4">SUMIF($A$6:$A$124,"曽",D$6:D$124)</f>
        <v>0</v>
      </c>
      <c r="X5" s="77">
        <f t="shared" si="4"/>
        <v>2</v>
      </c>
      <c r="Y5" s="44">
        <f t="shared" si="4"/>
        <v>0</v>
      </c>
      <c r="Z5" s="78">
        <f t="shared" si="4"/>
        <v>0</v>
      </c>
      <c r="AA5" s="79">
        <f t="shared" si="4"/>
        <v>0</v>
      </c>
      <c r="AB5" s="80">
        <f t="shared" si="4"/>
        <v>0</v>
      </c>
      <c r="AC5" s="50">
        <f t="shared" si="4"/>
        <v>0</v>
      </c>
      <c r="AD5" s="81">
        <f t="shared" si="4"/>
        <v>0</v>
      </c>
      <c r="AE5" s="43">
        <f t="shared" si="4"/>
        <v>0</v>
      </c>
      <c r="AF5" s="46">
        <f t="shared" si="4"/>
        <v>0</v>
      </c>
      <c r="AG5" s="17">
        <f t="shared" si="2"/>
        <v>2</v>
      </c>
      <c r="AH5" s="17">
        <f>SUMIF($A$6:$A$124,"曽",R$6:R$124)</f>
        <v>40119</v>
      </c>
      <c r="AI5" s="20">
        <f t="shared" si="3"/>
        <v>20059.5</v>
      </c>
    </row>
    <row r="6" spans="1:1016" x14ac:dyDescent="0.25">
      <c r="A6" s="71" t="s">
        <v>476</v>
      </c>
      <c r="B6" s="21" t="s">
        <v>477</v>
      </c>
      <c r="C6" s="25" t="s">
        <v>477</v>
      </c>
      <c r="D6" s="17">
        <v>13</v>
      </c>
      <c r="E6" s="17">
        <v>21</v>
      </c>
      <c r="F6" s="17">
        <v>7</v>
      </c>
      <c r="G6" s="17">
        <v>12</v>
      </c>
      <c r="H6" s="17" t="s">
        <v>40</v>
      </c>
      <c r="I6" s="17" t="s">
        <v>40</v>
      </c>
      <c r="L6" s="17" t="s">
        <v>40</v>
      </c>
      <c r="M6" s="17" t="s">
        <v>40</v>
      </c>
      <c r="O6" s="17" t="s">
        <v>40</v>
      </c>
      <c r="P6" s="17">
        <f t="shared" ref="P6:P37" si="5">SUM(D6:N6)</f>
        <v>53</v>
      </c>
      <c r="R6" s="17">
        <v>360112</v>
      </c>
      <c r="S6" s="19">
        <f t="shared" ref="S6:S37" si="6">IF($P6=0,"★",SUM($R6/$P6))</f>
        <v>6794.566037735849</v>
      </c>
      <c r="T6" s="25" t="s">
        <v>477</v>
      </c>
      <c r="V6" s="17" t="s">
        <v>478</v>
      </c>
      <c r="W6" s="47">
        <f t="shared" ref="W6:AF6" si="7">SUMIF($A$6:$A$124,"諏",D$6:D$124)</f>
        <v>13</v>
      </c>
      <c r="X6" s="77">
        <f t="shared" si="7"/>
        <v>2</v>
      </c>
      <c r="Y6" s="44">
        <f t="shared" si="7"/>
        <v>4</v>
      </c>
      <c r="Z6" s="78">
        <f t="shared" si="7"/>
        <v>3</v>
      </c>
      <c r="AA6" s="79">
        <f t="shared" si="7"/>
        <v>4</v>
      </c>
      <c r="AB6" s="80">
        <f t="shared" si="7"/>
        <v>4</v>
      </c>
      <c r="AC6" s="50">
        <f t="shared" si="7"/>
        <v>1</v>
      </c>
      <c r="AD6" s="81">
        <f t="shared" si="7"/>
        <v>1</v>
      </c>
      <c r="AE6" s="43">
        <f t="shared" si="7"/>
        <v>2</v>
      </c>
      <c r="AF6" s="46">
        <f t="shared" si="7"/>
        <v>0</v>
      </c>
      <c r="AG6" s="17">
        <f t="shared" si="2"/>
        <v>34</v>
      </c>
      <c r="AH6" s="17">
        <f>SUMIF($A$6:$A$124,"諏",R$6:R$124)</f>
        <v>298164</v>
      </c>
      <c r="AI6" s="20">
        <f t="shared" si="3"/>
        <v>8769.5294117647063</v>
      </c>
    </row>
    <row r="7" spans="1:1016" x14ac:dyDescent="0.25">
      <c r="A7" s="71" t="s">
        <v>476</v>
      </c>
      <c r="B7" s="21" t="s">
        <v>477</v>
      </c>
      <c r="C7" s="25" t="s">
        <v>479</v>
      </c>
      <c r="P7" s="17">
        <f t="shared" si="5"/>
        <v>0</v>
      </c>
      <c r="R7" s="17">
        <v>1544</v>
      </c>
      <c r="S7" s="19" t="str">
        <f t="shared" si="6"/>
        <v>★</v>
      </c>
      <c r="T7" s="25" t="s">
        <v>479</v>
      </c>
      <c r="V7" s="17" t="s">
        <v>480</v>
      </c>
      <c r="W7" s="47">
        <f t="shared" ref="W7:AF7" si="8">SUMIF($A$6:$A$124,"筑",D$6:D$124)</f>
        <v>10</v>
      </c>
      <c r="X7" s="77">
        <f t="shared" si="8"/>
        <v>10</v>
      </c>
      <c r="Y7" s="44">
        <f t="shared" si="8"/>
        <v>6</v>
      </c>
      <c r="Z7" s="78">
        <f t="shared" si="8"/>
        <v>0</v>
      </c>
      <c r="AA7" s="79">
        <f t="shared" si="8"/>
        <v>15</v>
      </c>
      <c r="AB7" s="80">
        <f t="shared" si="8"/>
        <v>5</v>
      </c>
      <c r="AC7" s="50">
        <f t="shared" si="8"/>
        <v>2</v>
      </c>
      <c r="AD7" s="81">
        <f t="shared" si="8"/>
        <v>1</v>
      </c>
      <c r="AE7" s="43">
        <f t="shared" si="8"/>
        <v>3</v>
      </c>
      <c r="AF7" s="46">
        <f t="shared" si="8"/>
        <v>0</v>
      </c>
      <c r="AG7" s="17">
        <f t="shared" si="2"/>
        <v>52</v>
      </c>
      <c r="AH7" s="17">
        <f>SUMIF($A$6:$A$124,"筑",R$6:R$124)</f>
        <v>454852</v>
      </c>
      <c r="AI7" s="20">
        <f t="shared" si="3"/>
        <v>8747.1538461538457</v>
      </c>
    </row>
    <row r="8" spans="1:1016" x14ac:dyDescent="0.25">
      <c r="A8" s="71" t="s">
        <v>476</v>
      </c>
      <c r="B8" s="21" t="s">
        <v>477</v>
      </c>
      <c r="C8" s="25" t="s">
        <v>481</v>
      </c>
      <c r="P8" s="17">
        <f t="shared" si="5"/>
        <v>0</v>
      </c>
      <c r="R8" s="17">
        <v>6093</v>
      </c>
      <c r="S8" s="19" t="str">
        <f t="shared" si="6"/>
        <v>★</v>
      </c>
      <c r="T8" s="25" t="s">
        <v>481</v>
      </c>
      <c r="V8" s="17" t="s">
        <v>482</v>
      </c>
      <c r="W8" s="47">
        <f t="shared" ref="W8:AF8" si="9">SUMIF($A$6:$A$124,"佐",D$6:D$124)</f>
        <v>10</v>
      </c>
      <c r="X8" s="77">
        <f t="shared" si="9"/>
        <v>10</v>
      </c>
      <c r="Y8" s="44">
        <f t="shared" si="9"/>
        <v>11</v>
      </c>
      <c r="Z8" s="78">
        <f t="shared" si="9"/>
        <v>5</v>
      </c>
      <c r="AA8" s="79">
        <f t="shared" si="9"/>
        <v>0</v>
      </c>
      <c r="AB8" s="80">
        <f t="shared" si="9"/>
        <v>1</v>
      </c>
      <c r="AC8" s="50">
        <f t="shared" si="9"/>
        <v>5</v>
      </c>
      <c r="AD8" s="81">
        <f t="shared" si="9"/>
        <v>2</v>
      </c>
      <c r="AE8" s="43">
        <f t="shared" si="9"/>
        <v>2</v>
      </c>
      <c r="AF8" s="46">
        <f t="shared" si="9"/>
        <v>1</v>
      </c>
      <c r="AG8" s="17">
        <f t="shared" si="2"/>
        <v>47</v>
      </c>
      <c r="AH8" s="17">
        <f>SUMIF($A$6:$A$124,"佐",R$6:R$124)</f>
        <v>425272</v>
      </c>
      <c r="AI8" s="20">
        <f t="shared" si="3"/>
        <v>9048.3404255319147</v>
      </c>
    </row>
    <row r="9" spans="1:1016" x14ac:dyDescent="0.25">
      <c r="A9" s="71" t="s">
        <v>476</v>
      </c>
      <c r="B9" s="21" t="s">
        <v>477</v>
      </c>
      <c r="C9" s="25" t="s">
        <v>483</v>
      </c>
      <c r="E9" s="17">
        <v>1</v>
      </c>
      <c r="P9" s="17">
        <f t="shared" si="5"/>
        <v>1</v>
      </c>
      <c r="R9" s="17">
        <v>10005</v>
      </c>
      <c r="S9" s="19">
        <f t="shared" si="6"/>
        <v>10005</v>
      </c>
      <c r="T9" s="25" t="s">
        <v>483</v>
      </c>
      <c r="V9" s="17" t="s">
        <v>484</v>
      </c>
      <c r="W9" s="47">
        <f t="shared" ref="W9:AF9" si="10">SUMIF($A$6:$A$124,"長",D$6:D$124)</f>
        <v>13</v>
      </c>
      <c r="X9" s="77">
        <f t="shared" si="10"/>
        <v>22</v>
      </c>
      <c r="Y9" s="44">
        <f t="shared" si="10"/>
        <v>7</v>
      </c>
      <c r="Z9" s="78">
        <f t="shared" si="10"/>
        <v>12</v>
      </c>
      <c r="AA9" s="79">
        <f t="shared" si="10"/>
        <v>0</v>
      </c>
      <c r="AB9" s="80">
        <f t="shared" si="10"/>
        <v>0</v>
      </c>
      <c r="AC9" s="50">
        <f t="shared" si="10"/>
        <v>0</v>
      </c>
      <c r="AD9" s="81">
        <f t="shared" si="10"/>
        <v>0</v>
      </c>
      <c r="AE9" s="43">
        <f t="shared" si="10"/>
        <v>0</v>
      </c>
      <c r="AF9" s="46">
        <f t="shared" si="10"/>
        <v>0</v>
      </c>
      <c r="AG9" s="17">
        <f t="shared" si="2"/>
        <v>54</v>
      </c>
      <c r="AH9" s="17">
        <f>SUMIF($A$6:$A$124,"長",R$6:R$124)</f>
        <v>391531</v>
      </c>
      <c r="AI9" s="20">
        <f t="shared" si="3"/>
        <v>7250.5740740740739</v>
      </c>
    </row>
    <row r="10" spans="1:1016" x14ac:dyDescent="0.25">
      <c r="A10" s="71" t="s">
        <v>476</v>
      </c>
      <c r="B10" s="21" t="s">
        <v>477</v>
      </c>
      <c r="C10" s="25" t="s">
        <v>485</v>
      </c>
      <c r="P10" s="17">
        <f t="shared" si="5"/>
        <v>0</v>
      </c>
      <c r="R10" s="17">
        <v>4938</v>
      </c>
      <c r="S10" s="19" t="str">
        <f t="shared" si="6"/>
        <v>★</v>
      </c>
      <c r="T10" s="25" t="s">
        <v>485</v>
      </c>
      <c r="V10" s="17" t="s">
        <v>486</v>
      </c>
      <c r="W10" s="47">
        <f t="shared" ref="W10:AF10" si="11">SUMIF($A$6:$A$124,"信",D$6:D$124)</f>
        <v>8</v>
      </c>
      <c r="X10" s="77">
        <f t="shared" si="11"/>
        <v>12</v>
      </c>
      <c r="Y10" s="44">
        <f t="shared" si="11"/>
        <v>5</v>
      </c>
      <c r="Z10" s="78">
        <f t="shared" si="11"/>
        <v>6</v>
      </c>
      <c r="AA10" s="79">
        <f t="shared" si="11"/>
        <v>0</v>
      </c>
      <c r="AB10" s="80">
        <f t="shared" si="11"/>
        <v>2</v>
      </c>
      <c r="AC10" s="50">
        <f t="shared" si="11"/>
        <v>1</v>
      </c>
      <c r="AD10" s="81">
        <f t="shared" si="11"/>
        <v>0</v>
      </c>
      <c r="AE10" s="43">
        <f t="shared" si="11"/>
        <v>0</v>
      </c>
      <c r="AF10" s="46">
        <f t="shared" si="11"/>
        <v>0</v>
      </c>
      <c r="AG10" s="17">
        <f t="shared" si="2"/>
        <v>34</v>
      </c>
      <c r="AH10" s="17">
        <f>SUMIF($A$6:$A$124,"信",R$6:R$124)</f>
        <v>254781</v>
      </c>
      <c r="AI10" s="20">
        <f t="shared" si="3"/>
        <v>7493.5588235294117</v>
      </c>
    </row>
    <row r="11" spans="1:1016" x14ac:dyDescent="0.25">
      <c r="A11" s="71" t="s">
        <v>476</v>
      </c>
      <c r="B11" s="21" t="s">
        <v>477</v>
      </c>
      <c r="C11" s="25" t="s">
        <v>487</v>
      </c>
      <c r="P11" s="17">
        <f t="shared" si="5"/>
        <v>0</v>
      </c>
      <c r="R11" s="17">
        <v>2333</v>
      </c>
      <c r="S11" s="19" t="str">
        <f t="shared" si="6"/>
        <v>★</v>
      </c>
      <c r="T11" s="25" t="s">
        <v>487</v>
      </c>
    </row>
    <row r="12" spans="1:1016" x14ac:dyDescent="0.25">
      <c r="A12" s="71" t="s">
        <v>476</v>
      </c>
      <c r="B12" s="21" t="s">
        <v>477</v>
      </c>
      <c r="C12" s="25" t="s">
        <v>488</v>
      </c>
      <c r="P12" s="17">
        <f t="shared" si="5"/>
        <v>0</v>
      </c>
      <c r="R12" s="17">
        <v>2886</v>
      </c>
      <c r="S12" s="19" t="str">
        <f t="shared" si="6"/>
        <v>★</v>
      </c>
      <c r="T12" s="25" t="s">
        <v>488</v>
      </c>
    </row>
    <row r="13" spans="1:1016" x14ac:dyDescent="0.25">
      <c r="A13" s="71" t="s">
        <v>489</v>
      </c>
      <c r="B13" s="21" t="s">
        <v>490</v>
      </c>
      <c r="C13" s="25" t="s">
        <v>490</v>
      </c>
      <c r="D13" s="17">
        <v>6</v>
      </c>
      <c r="E13" s="17">
        <v>2</v>
      </c>
      <c r="F13" s="17">
        <v>3</v>
      </c>
      <c r="H13" s="17">
        <v>7</v>
      </c>
      <c r="I13" s="17">
        <v>3</v>
      </c>
      <c r="K13" s="17">
        <v>1</v>
      </c>
      <c r="L13" s="17">
        <v>3</v>
      </c>
      <c r="P13" s="17">
        <f t="shared" si="5"/>
        <v>25</v>
      </c>
      <c r="R13" s="17">
        <v>208970</v>
      </c>
      <c r="S13" s="19">
        <f t="shared" si="6"/>
        <v>8358.7999999999993</v>
      </c>
      <c r="T13" s="25" t="s">
        <v>490</v>
      </c>
    </row>
    <row r="14" spans="1:1016" x14ac:dyDescent="0.25">
      <c r="A14" s="71" t="s">
        <v>489</v>
      </c>
      <c r="B14" s="21" t="s">
        <v>490</v>
      </c>
      <c r="C14" s="25" t="s">
        <v>491</v>
      </c>
      <c r="P14" s="17">
        <f t="shared" si="5"/>
        <v>0</v>
      </c>
      <c r="R14" s="17">
        <v>6108</v>
      </c>
      <c r="S14" s="19" t="str">
        <f t="shared" si="6"/>
        <v>★</v>
      </c>
      <c r="T14" s="25" t="s">
        <v>491</v>
      </c>
    </row>
    <row r="15" spans="1:1016" x14ac:dyDescent="0.25">
      <c r="A15" s="71" t="s">
        <v>489</v>
      </c>
      <c r="B15" s="21" t="s">
        <v>490</v>
      </c>
      <c r="C15" s="25" t="s">
        <v>492</v>
      </c>
      <c r="E15" s="17">
        <v>1</v>
      </c>
      <c r="P15" s="17">
        <f t="shared" si="5"/>
        <v>1</v>
      </c>
      <c r="R15" s="17">
        <v>14432</v>
      </c>
      <c r="S15" s="19">
        <f t="shared" si="6"/>
        <v>14432</v>
      </c>
      <c r="T15" s="25" t="s">
        <v>492</v>
      </c>
    </row>
    <row r="16" spans="1:1016" x14ac:dyDescent="0.25">
      <c r="A16" s="71" t="s">
        <v>489</v>
      </c>
      <c r="B16" s="21" t="s">
        <v>490</v>
      </c>
      <c r="C16" s="25" t="s">
        <v>493</v>
      </c>
      <c r="P16" s="17">
        <f t="shared" si="5"/>
        <v>0</v>
      </c>
      <c r="R16" s="17">
        <v>1107</v>
      </c>
      <c r="S16" s="19" t="str">
        <f t="shared" si="6"/>
        <v>★</v>
      </c>
      <c r="T16" s="25" t="s">
        <v>493</v>
      </c>
    </row>
    <row r="17" spans="1:20" x14ac:dyDescent="0.25">
      <c r="A17" s="71" t="s">
        <v>489</v>
      </c>
      <c r="B17" s="21" t="s">
        <v>490</v>
      </c>
      <c r="C17" s="25" t="s">
        <v>494</v>
      </c>
      <c r="P17" s="17">
        <f t="shared" si="5"/>
        <v>0</v>
      </c>
      <c r="R17" s="17">
        <v>2686</v>
      </c>
      <c r="S17" s="19" t="str">
        <f t="shared" si="6"/>
        <v>★</v>
      </c>
      <c r="T17" s="25" t="s">
        <v>494</v>
      </c>
    </row>
    <row r="18" spans="1:20" x14ac:dyDescent="0.25">
      <c r="A18" s="71" t="s">
        <v>489</v>
      </c>
      <c r="B18" s="21" t="s">
        <v>490</v>
      </c>
      <c r="C18" s="25" t="s">
        <v>495</v>
      </c>
      <c r="E18" s="17">
        <v>1</v>
      </c>
      <c r="H18" s="17">
        <v>1</v>
      </c>
      <c r="P18" s="17">
        <f t="shared" si="5"/>
        <v>2</v>
      </c>
      <c r="R18" s="17">
        <v>10162</v>
      </c>
      <c r="S18" s="19">
        <f t="shared" si="6"/>
        <v>5081</v>
      </c>
      <c r="T18" s="25" t="s">
        <v>495</v>
      </c>
    </row>
    <row r="19" spans="1:20" x14ac:dyDescent="0.25">
      <c r="A19" s="71" t="s">
        <v>279</v>
      </c>
      <c r="B19" s="21" t="s">
        <v>496</v>
      </c>
      <c r="C19" s="25" t="s">
        <v>496</v>
      </c>
      <c r="D19" s="17">
        <v>3</v>
      </c>
      <c r="E19" s="17">
        <v>5</v>
      </c>
      <c r="F19" s="17">
        <v>2</v>
      </c>
      <c r="G19" s="17">
        <v>5</v>
      </c>
      <c r="J19" s="17">
        <v>1</v>
      </c>
      <c r="L19" s="17">
        <v>1</v>
      </c>
      <c r="P19" s="17">
        <f t="shared" si="5"/>
        <v>17</v>
      </c>
      <c r="R19" s="17">
        <v>125368</v>
      </c>
      <c r="S19" s="19">
        <f t="shared" si="6"/>
        <v>7374.588235294118</v>
      </c>
      <c r="T19" s="25" t="s">
        <v>496</v>
      </c>
    </row>
    <row r="20" spans="1:20" x14ac:dyDescent="0.25">
      <c r="A20" s="71" t="s">
        <v>279</v>
      </c>
      <c r="B20" s="21" t="s">
        <v>496</v>
      </c>
      <c r="C20" s="25" t="s">
        <v>497</v>
      </c>
      <c r="D20" s="17">
        <v>1</v>
      </c>
      <c r="E20" s="17">
        <v>1</v>
      </c>
      <c r="I20" s="17">
        <v>1</v>
      </c>
      <c r="J20" s="17">
        <v>1</v>
      </c>
      <c r="P20" s="17">
        <f t="shared" si="5"/>
        <v>4</v>
      </c>
      <c r="R20" s="17">
        <v>25553</v>
      </c>
      <c r="S20" s="19">
        <f t="shared" si="6"/>
        <v>6388.25</v>
      </c>
      <c r="T20" s="25" t="s">
        <v>497</v>
      </c>
    </row>
    <row r="21" spans="1:20" x14ac:dyDescent="0.25">
      <c r="A21" s="71" t="s">
        <v>279</v>
      </c>
      <c r="B21" s="21" t="s">
        <v>496</v>
      </c>
      <c r="C21" s="25" t="s">
        <v>498</v>
      </c>
      <c r="F21" s="17">
        <v>1</v>
      </c>
      <c r="P21" s="17">
        <f t="shared" si="5"/>
        <v>1</v>
      </c>
      <c r="R21" s="17">
        <v>11453</v>
      </c>
      <c r="S21" s="19">
        <f t="shared" si="6"/>
        <v>11453</v>
      </c>
      <c r="T21" s="25" t="s">
        <v>498</v>
      </c>
    </row>
    <row r="22" spans="1:20" x14ac:dyDescent="0.25">
      <c r="A22" s="71" t="s">
        <v>279</v>
      </c>
      <c r="B22" s="21" t="s">
        <v>496</v>
      </c>
      <c r="C22" s="25" t="s">
        <v>499</v>
      </c>
      <c r="P22" s="17">
        <f t="shared" si="5"/>
        <v>0</v>
      </c>
      <c r="R22" s="17">
        <v>4194</v>
      </c>
      <c r="S22" s="19" t="str">
        <f t="shared" si="6"/>
        <v>★</v>
      </c>
      <c r="T22" s="25" t="s">
        <v>499</v>
      </c>
    </row>
    <row r="23" spans="1:20" x14ac:dyDescent="0.25">
      <c r="A23" s="71" t="s">
        <v>500</v>
      </c>
      <c r="B23" s="21" t="s">
        <v>501</v>
      </c>
      <c r="C23" s="25" t="s">
        <v>501</v>
      </c>
      <c r="D23" s="17">
        <v>3</v>
      </c>
      <c r="F23" s="17">
        <v>1</v>
      </c>
      <c r="L23" s="17">
        <v>1</v>
      </c>
      <c r="P23" s="17">
        <f t="shared" si="5"/>
        <v>5</v>
      </c>
      <c r="R23" s="17">
        <v>56401</v>
      </c>
      <c r="S23" s="19">
        <f t="shared" si="6"/>
        <v>11280.2</v>
      </c>
      <c r="T23" s="25" t="s">
        <v>501</v>
      </c>
    </row>
    <row r="24" spans="1:20" x14ac:dyDescent="0.25">
      <c r="A24" s="71" t="s">
        <v>502</v>
      </c>
      <c r="B24" s="21" t="s">
        <v>503</v>
      </c>
      <c r="C24" s="25" t="s">
        <v>503</v>
      </c>
      <c r="D24" s="17">
        <v>7</v>
      </c>
      <c r="E24" s="17">
        <v>2</v>
      </c>
      <c r="J24" s="17">
        <v>1</v>
      </c>
      <c r="K24" s="17">
        <v>2</v>
      </c>
      <c r="P24" s="17">
        <f t="shared" si="5"/>
        <v>12</v>
      </c>
      <c r="R24" s="17">
        <v>107381</v>
      </c>
      <c r="S24" s="19">
        <f t="shared" si="6"/>
        <v>8948.4166666666661</v>
      </c>
      <c r="T24" s="25" t="s">
        <v>503</v>
      </c>
    </row>
    <row r="25" spans="1:20" x14ac:dyDescent="0.25">
      <c r="A25" s="71" t="s">
        <v>502</v>
      </c>
      <c r="B25" s="21" t="s">
        <v>503</v>
      </c>
      <c r="C25" s="25" t="s">
        <v>504</v>
      </c>
      <c r="P25" s="17">
        <f t="shared" si="5"/>
        <v>0</v>
      </c>
      <c r="R25" s="17">
        <v>838</v>
      </c>
      <c r="S25" s="19" t="str">
        <f t="shared" si="6"/>
        <v>★</v>
      </c>
      <c r="T25" s="25" t="s">
        <v>504</v>
      </c>
    </row>
    <row r="26" spans="1:20" x14ac:dyDescent="0.25">
      <c r="A26" s="71" t="s">
        <v>502</v>
      </c>
      <c r="B26" s="21" t="s">
        <v>503</v>
      </c>
      <c r="C26" s="25" t="s">
        <v>505</v>
      </c>
      <c r="P26" s="17">
        <f t="shared" si="5"/>
        <v>0</v>
      </c>
      <c r="R26" s="17">
        <v>2370</v>
      </c>
      <c r="S26" s="19" t="str">
        <f t="shared" si="6"/>
        <v>★</v>
      </c>
      <c r="T26" s="25" t="s">
        <v>505</v>
      </c>
    </row>
    <row r="27" spans="1:20" x14ac:dyDescent="0.25">
      <c r="A27" s="71" t="s">
        <v>500</v>
      </c>
      <c r="B27" s="21" t="s">
        <v>506</v>
      </c>
      <c r="C27" s="25" t="s">
        <v>506</v>
      </c>
      <c r="D27" s="17">
        <v>3</v>
      </c>
      <c r="F27" s="17">
        <v>2</v>
      </c>
      <c r="G27" s="17">
        <v>2</v>
      </c>
      <c r="I27" s="17">
        <v>1</v>
      </c>
      <c r="P27" s="17">
        <f t="shared" si="5"/>
        <v>8</v>
      </c>
      <c r="R27" s="17">
        <v>53858</v>
      </c>
      <c r="S27" s="19">
        <f t="shared" si="6"/>
        <v>6732.25</v>
      </c>
      <c r="T27" s="25" t="s">
        <v>506</v>
      </c>
    </row>
    <row r="28" spans="1:20" x14ac:dyDescent="0.25">
      <c r="A28" s="71" t="s">
        <v>507</v>
      </c>
      <c r="B28" s="21" t="s">
        <v>508</v>
      </c>
      <c r="C28" s="25" t="s">
        <v>508</v>
      </c>
      <c r="D28" s="17">
        <v>4</v>
      </c>
      <c r="E28" s="17">
        <v>3</v>
      </c>
      <c r="F28" s="17">
        <v>1</v>
      </c>
      <c r="G28" s="17">
        <v>2</v>
      </c>
      <c r="P28" s="17">
        <f t="shared" si="5"/>
        <v>10</v>
      </c>
      <c r="R28" s="17">
        <v>54207</v>
      </c>
      <c r="S28" s="19">
        <f t="shared" si="6"/>
        <v>5420.7</v>
      </c>
      <c r="T28" s="25" t="s">
        <v>508</v>
      </c>
    </row>
    <row r="29" spans="1:20" x14ac:dyDescent="0.25">
      <c r="A29" s="71" t="s">
        <v>279</v>
      </c>
      <c r="B29" s="21" t="s">
        <v>509</v>
      </c>
      <c r="C29" s="25" t="s">
        <v>509</v>
      </c>
      <c r="F29" s="17">
        <v>2</v>
      </c>
      <c r="J29" s="17">
        <v>1</v>
      </c>
      <c r="K29" s="17">
        <v>1</v>
      </c>
      <c r="P29" s="17">
        <f t="shared" si="5"/>
        <v>4</v>
      </c>
      <c r="R29" s="17">
        <v>46158</v>
      </c>
      <c r="S29" s="19">
        <f t="shared" si="6"/>
        <v>11539.5</v>
      </c>
      <c r="T29" s="25" t="s">
        <v>509</v>
      </c>
    </row>
    <row r="30" spans="1:20" x14ac:dyDescent="0.25">
      <c r="A30" s="71" t="s">
        <v>502</v>
      </c>
      <c r="B30" s="21" t="s">
        <v>510</v>
      </c>
      <c r="C30" s="25" t="s">
        <v>510</v>
      </c>
      <c r="D30" s="17">
        <v>4</v>
      </c>
      <c r="E30" s="17">
        <v>1</v>
      </c>
      <c r="F30" s="17">
        <v>2</v>
      </c>
      <c r="J30" s="17">
        <v>1</v>
      </c>
      <c r="K30" s="17">
        <v>1</v>
      </c>
      <c r="P30" s="17">
        <f t="shared" si="5"/>
        <v>9</v>
      </c>
      <c r="R30" s="17">
        <v>62284</v>
      </c>
      <c r="S30" s="19">
        <f t="shared" si="6"/>
        <v>6920.4444444444443</v>
      </c>
      <c r="T30" s="25" t="s">
        <v>510</v>
      </c>
    </row>
    <row r="31" spans="1:20" x14ac:dyDescent="0.25">
      <c r="A31" s="71" t="s">
        <v>502</v>
      </c>
      <c r="B31" s="21" t="s">
        <v>510</v>
      </c>
      <c r="C31" s="25" t="s">
        <v>511</v>
      </c>
      <c r="P31" s="17">
        <f t="shared" si="5"/>
        <v>0</v>
      </c>
      <c r="R31" s="17">
        <v>7040</v>
      </c>
      <c r="S31" s="19" t="str">
        <f t="shared" si="6"/>
        <v>★</v>
      </c>
      <c r="T31" s="25" t="s">
        <v>511</v>
      </c>
    </row>
    <row r="32" spans="1:20" x14ac:dyDescent="0.25">
      <c r="A32" s="71" t="s">
        <v>502</v>
      </c>
      <c r="B32" s="21" t="s">
        <v>510</v>
      </c>
      <c r="C32" s="25" t="s">
        <v>512</v>
      </c>
      <c r="P32" s="17">
        <f t="shared" si="5"/>
        <v>0</v>
      </c>
      <c r="R32" s="17">
        <v>2228</v>
      </c>
      <c r="S32" s="19" t="str">
        <f t="shared" si="6"/>
        <v>★</v>
      </c>
      <c r="T32" s="25" t="s">
        <v>512</v>
      </c>
    </row>
    <row r="33" spans="1:20" x14ac:dyDescent="0.25">
      <c r="A33" s="71" t="s">
        <v>502</v>
      </c>
      <c r="B33" s="21" t="s">
        <v>513</v>
      </c>
      <c r="C33" s="25" t="s">
        <v>513</v>
      </c>
      <c r="D33" s="17">
        <v>1</v>
      </c>
      <c r="E33" s="17">
        <v>2</v>
      </c>
      <c r="K33" s="17">
        <v>1</v>
      </c>
      <c r="P33" s="17">
        <f t="shared" si="5"/>
        <v>4</v>
      </c>
      <c r="R33" s="17">
        <v>34338</v>
      </c>
      <c r="S33" s="19">
        <f t="shared" si="6"/>
        <v>8584.5</v>
      </c>
      <c r="T33" s="25" t="s">
        <v>513</v>
      </c>
    </row>
    <row r="34" spans="1:20" x14ac:dyDescent="0.25">
      <c r="A34" s="71" t="s">
        <v>507</v>
      </c>
      <c r="B34" s="21" t="s">
        <v>514</v>
      </c>
      <c r="C34" s="25" t="s">
        <v>514</v>
      </c>
      <c r="D34" s="17">
        <v>2</v>
      </c>
      <c r="E34" s="17">
        <v>2</v>
      </c>
      <c r="F34" s="17">
        <v>1</v>
      </c>
      <c r="G34" s="17">
        <v>1</v>
      </c>
      <c r="J34" s="17">
        <v>1</v>
      </c>
      <c r="P34" s="17">
        <f t="shared" si="5"/>
        <v>7</v>
      </c>
      <c r="R34" s="17">
        <v>42624</v>
      </c>
      <c r="S34" s="19">
        <f t="shared" si="6"/>
        <v>6089.1428571428569</v>
      </c>
      <c r="T34" s="25" t="s">
        <v>514</v>
      </c>
    </row>
    <row r="35" spans="1:20" x14ac:dyDescent="0.25">
      <c r="A35" s="71" t="s">
        <v>507</v>
      </c>
      <c r="B35" s="21" t="s">
        <v>514</v>
      </c>
      <c r="C35" s="25" t="s">
        <v>515</v>
      </c>
      <c r="P35" s="17">
        <f t="shared" si="5"/>
        <v>0</v>
      </c>
      <c r="R35" s="17">
        <v>5221</v>
      </c>
      <c r="S35" s="19" t="str">
        <f t="shared" si="6"/>
        <v>★</v>
      </c>
      <c r="T35" s="25" t="s">
        <v>515</v>
      </c>
    </row>
    <row r="36" spans="1:20" x14ac:dyDescent="0.25">
      <c r="A36" s="71" t="s">
        <v>489</v>
      </c>
      <c r="B36" s="21" t="s">
        <v>516</v>
      </c>
      <c r="C36" s="25" t="s">
        <v>516</v>
      </c>
      <c r="D36" s="17">
        <v>1</v>
      </c>
      <c r="E36" s="17">
        <v>1</v>
      </c>
      <c r="H36" s="17">
        <v>1</v>
      </c>
      <c r="I36" s="17">
        <v>2</v>
      </c>
      <c r="P36" s="17">
        <f t="shared" si="5"/>
        <v>5</v>
      </c>
      <c r="R36" s="17">
        <v>31011</v>
      </c>
      <c r="S36" s="19">
        <f t="shared" si="6"/>
        <v>6202.2</v>
      </c>
      <c r="T36" s="25" t="s">
        <v>516</v>
      </c>
    </row>
    <row r="37" spans="1:20" x14ac:dyDescent="0.25">
      <c r="A37" s="71" t="s">
        <v>489</v>
      </c>
      <c r="B37" s="21" t="s">
        <v>516</v>
      </c>
      <c r="C37" s="25" t="s">
        <v>517</v>
      </c>
      <c r="P37" s="17">
        <f t="shared" si="5"/>
        <v>0</v>
      </c>
      <c r="R37" s="17">
        <v>1257</v>
      </c>
      <c r="S37" s="19" t="str">
        <f t="shared" si="6"/>
        <v>★</v>
      </c>
      <c r="T37" s="25" t="s">
        <v>517</v>
      </c>
    </row>
    <row r="38" spans="1:20" x14ac:dyDescent="0.25">
      <c r="A38" s="71" t="s">
        <v>489</v>
      </c>
      <c r="B38" s="21" t="s">
        <v>516</v>
      </c>
      <c r="C38" s="25" t="s">
        <v>518</v>
      </c>
      <c r="P38" s="17">
        <f t="shared" ref="P38:P69" si="12">SUM(D38:N38)</f>
        <v>0</v>
      </c>
      <c r="R38" s="17">
        <v>1282</v>
      </c>
      <c r="S38" s="19" t="str">
        <f t="shared" ref="S38:S69" si="13">IF($P38=0,"★",SUM($R38/$P38))</f>
        <v>★</v>
      </c>
      <c r="T38" s="25" t="s">
        <v>518</v>
      </c>
    </row>
    <row r="39" spans="1:20" x14ac:dyDescent="0.25">
      <c r="A39" s="71" t="s">
        <v>489</v>
      </c>
      <c r="B39" s="21" t="s">
        <v>519</v>
      </c>
      <c r="C39" s="25" t="s">
        <v>519</v>
      </c>
      <c r="E39" s="17">
        <v>3</v>
      </c>
      <c r="J39" s="17">
        <v>1</v>
      </c>
      <c r="P39" s="17">
        <f t="shared" si="12"/>
        <v>4</v>
      </c>
      <c r="R39" s="17">
        <v>26420</v>
      </c>
      <c r="S39" s="19">
        <f t="shared" si="13"/>
        <v>6605</v>
      </c>
      <c r="T39" s="25" t="s">
        <v>519</v>
      </c>
    </row>
    <row r="40" spans="1:20" x14ac:dyDescent="0.25">
      <c r="A40" s="71" t="s">
        <v>500</v>
      </c>
      <c r="B40" s="21" t="s">
        <v>520</v>
      </c>
      <c r="C40" s="25" t="s">
        <v>520</v>
      </c>
      <c r="D40" s="17">
        <v>4</v>
      </c>
      <c r="E40" s="17">
        <v>1</v>
      </c>
      <c r="F40" s="17">
        <v>1</v>
      </c>
      <c r="I40" s="17">
        <v>1</v>
      </c>
      <c r="P40" s="17">
        <f t="shared" si="12"/>
        <v>7</v>
      </c>
      <c r="R40" s="17">
        <v>54841</v>
      </c>
      <c r="S40" s="19">
        <f t="shared" si="13"/>
        <v>7834.4285714285716</v>
      </c>
      <c r="T40" s="25" t="s">
        <v>520</v>
      </c>
    </row>
    <row r="41" spans="1:20" x14ac:dyDescent="0.25">
      <c r="A41" s="71" t="s">
        <v>500</v>
      </c>
      <c r="B41" s="21" t="s">
        <v>521</v>
      </c>
      <c r="C41" s="25" t="s">
        <v>521</v>
      </c>
      <c r="D41" s="17">
        <v>1</v>
      </c>
      <c r="E41" s="17">
        <v>1</v>
      </c>
      <c r="G41" s="17">
        <v>1</v>
      </c>
      <c r="H41" s="17">
        <v>4</v>
      </c>
      <c r="I41" s="17">
        <v>1</v>
      </c>
      <c r="J41" s="17">
        <v>1</v>
      </c>
      <c r="L41" s="17">
        <v>1</v>
      </c>
      <c r="P41" s="17">
        <f t="shared" si="12"/>
        <v>10</v>
      </c>
      <c r="R41" s="17">
        <v>64128</v>
      </c>
      <c r="S41" s="19">
        <f t="shared" si="13"/>
        <v>6412.8</v>
      </c>
      <c r="T41" s="25" t="s">
        <v>521</v>
      </c>
    </row>
    <row r="42" spans="1:20" x14ac:dyDescent="0.25">
      <c r="A42" s="71" t="s">
        <v>522</v>
      </c>
      <c r="B42" s="21" t="s">
        <v>521</v>
      </c>
      <c r="C42" s="25" t="s">
        <v>523</v>
      </c>
      <c r="P42" s="17">
        <f t="shared" si="12"/>
        <v>0</v>
      </c>
      <c r="R42" s="17">
        <v>3619</v>
      </c>
      <c r="S42" s="19" t="str">
        <f t="shared" si="13"/>
        <v>★</v>
      </c>
      <c r="T42" s="25" t="s">
        <v>523</v>
      </c>
    </row>
    <row r="43" spans="1:20" x14ac:dyDescent="0.25">
      <c r="A43" s="71" t="s">
        <v>507</v>
      </c>
      <c r="B43" s="21" t="s">
        <v>524</v>
      </c>
      <c r="C43" s="25" t="s">
        <v>525</v>
      </c>
      <c r="E43" s="17">
        <v>3</v>
      </c>
      <c r="F43" s="17">
        <v>1</v>
      </c>
      <c r="G43" s="17">
        <v>2</v>
      </c>
      <c r="P43" s="17">
        <f t="shared" si="12"/>
        <v>6</v>
      </c>
      <c r="R43" s="17">
        <v>39402</v>
      </c>
      <c r="S43" s="19">
        <f t="shared" si="13"/>
        <v>6567</v>
      </c>
      <c r="T43" s="25" t="s">
        <v>525</v>
      </c>
    </row>
    <row r="44" spans="1:20" x14ac:dyDescent="0.25">
      <c r="A44" s="71" t="s">
        <v>507</v>
      </c>
      <c r="B44" s="21" t="s">
        <v>524</v>
      </c>
      <c r="C44" s="25" t="s">
        <v>526</v>
      </c>
      <c r="E44" s="17">
        <v>1</v>
      </c>
      <c r="P44" s="17">
        <f t="shared" si="12"/>
        <v>1</v>
      </c>
      <c r="R44" s="17">
        <v>6821</v>
      </c>
      <c r="S44" s="19">
        <f t="shared" si="13"/>
        <v>6821</v>
      </c>
      <c r="T44" s="25" t="s">
        <v>526</v>
      </c>
    </row>
    <row r="45" spans="1:20" x14ac:dyDescent="0.25">
      <c r="A45" s="71" t="s">
        <v>507</v>
      </c>
      <c r="B45" s="21" t="s">
        <v>524</v>
      </c>
      <c r="C45" s="25" t="s">
        <v>527</v>
      </c>
      <c r="D45" s="17">
        <v>1</v>
      </c>
      <c r="F45" s="17">
        <v>1</v>
      </c>
      <c r="G45" s="17">
        <v>1</v>
      </c>
      <c r="I45" s="17">
        <v>1</v>
      </c>
      <c r="P45" s="17">
        <f t="shared" si="12"/>
        <v>4</v>
      </c>
      <c r="R45" s="17">
        <v>18326</v>
      </c>
      <c r="S45" s="19">
        <f t="shared" si="13"/>
        <v>4581.5</v>
      </c>
      <c r="T45" s="25" t="s">
        <v>527</v>
      </c>
    </row>
    <row r="46" spans="1:20" x14ac:dyDescent="0.25">
      <c r="A46" s="71" t="s">
        <v>279</v>
      </c>
      <c r="B46" s="21" t="s">
        <v>528</v>
      </c>
      <c r="C46" s="25" t="s">
        <v>528</v>
      </c>
      <c r="D46" s="17">
        <v>1</v>
      </c>
      <c r="E46" s="17">
        <v>1</v>
      </c>
      <c r="F46" s="17">
        <v>4</v>
      </c>
      <c r="J46" s="17">
        <v>1</v>
      </c>
      <c r="L46" s="17">
        <v>1</v>
      </c>
      <c r="P46" s="17">
        <f t="shared" si="12"/>
        <v>8</v>
      </c>
      <c r="R46" s="17">
        <v>66875</v>
      </c>
      <c r="S46" s="19">
        <f t="shared" si="13"/>
        <v>8359.375</v>
      </c>
      <c r="T46" s="25" t="s">
        <v>528</v>
      </c>
    </row>
    <row r="47" spans="1:20" x14ac:dyDescent="0.25">
      <c r="A47" s="71" t="s">
        <v>279</v>
      </c>
      <c r="B47" s="21" t="s">
        <v>528</v>
      </c>
      <c r="C47" s="25" t="s">
        <v>529</v>
      </c>
      <c r="E47" s="17">
        <v>1</v>
      </c>
      <c r="P47" s="17">
        <f t="shared" si="12"/>
        <v>1</v>
      </c>
      <c r="R47" s="17">
        <v>15962</v>
      </c>
      <c r="S47" s="19">
        <f t="shared" si="13"/>
        <v>15962</v>
      </c>
      <c r="T47" s="25" t="s">
        <v>529</v>
      </c>
    </row>
    <row r="48" spans="1:20" x14ac:dyDescent="0.25">
      <c r="A48" s="71" t="s">
        <v>279</v>
      </c>
      <c r="B48" s="21" t="s">
        <v>528</v>
      </c>
      <c r="C48" s="25" t="s">
        <v>530</v>
      </c>
      <c r="P48" s="17">
        <f t="shared" si="12"/>
        <v>0</v>
      </c>
      <c r="R48" s="17">
        <v>10675</v>
      </c>
      <c r="S48" s="19" t="str">
        <f t="shared" si="13"/>
        <v>★</v>
      </c>
      <c r="T48" s="25" t="s">
        <v>530</v>
      </c>
    </row>
    <row r="49" spans="1:20" x14ac:dyDescent="0.25">
      <c r="A49" s="71" t="s">
        <v>279</v>
      </c>
      <c r="B49" s="21" t="s">
        <v>528</v>
      </c>
      <c r="C49" s="25" t="s">
        <v>531</v>
      </c>
      <c r="P49" s="17">
        <f t="shared" si="12"/>
        <v>0</v>
      </c>
      <c r="R49" s="17">
        <v>6504</v>
      </c>
      <c r="S49" s="19" t="str">
        <f t="shared" si="13"/>
        <v>★</v>
      </c>
      <c r="T49" s="25" t="s">
        <v>531</v>
      </c>
    </row>
    <row r="50" spans="1:20" x14ac:dyDescent="0.25">
      <c r="A50" s="71" t="s">
        <v>279</v>
      </c>
      <c r="B50" s="21" t="s">
        <v>532</v>
      </c>
      <c r="C50" s="25" t="s">
        <v>533</v>
      </c>
      <c r="P50" s="17">
        <f t="shared" si="12"/>
        <v>0</v>
      </c>
      <c r="R50" s="17">
        <v>5507</v>
      </c>
      <c r="S50" s="19" t="str">
        <f t="shared" si="13"/>
        <v>★</v>
      </c>
      <c r="T50" s="25" t="s">
        <v>533</v>
      </c>
    </row>
    <row r="51" spans="1:20" x14ac:dyDescent="0.25">
      <c r="A51" s="71" t="s">
        <v>279</v>
      </c>
      <c r="B51" s="21" t="s">
        <v>532</v>
      </c>
      <c r="C51" s="25" t="s">
        <v>534</v>
      </c>
      <c r="D51" s="17">
        <v>1</v>
      </c>
      <c r="E51" s="17">
        <v>1</v>
      </c>
      <c r="F51" s="17">
        <v>2</v>
      </c>
      <c r="P51" s="17">
        <f t="shared" si="12"/>
        <v>4</v>
      </c>
      <c r="R51" s="17">
        <v>25437</v>
      </c>
      <c r="S51" s="19">
        <f t="shared" si="13"/>
        <v>6359.25</v>
      </c>
      <c r="T51" s="25" t="s">
        <v>534</v>
      </c>
    </row>
    <row r="52" spans="1:20" x14ac:dyDescent="0.25">
      <c r="A52" s="71" t="s">
        <v>489</v>
      </c>
      <c r="B52" s="21" t="s">
        <v>535</v>
      </c>
      <c r="C52" s="25" t="s">
        <v>536</v>
      </c>
      <c r="P52" s="17">
        <f t="shared" si="12"/>
        <v>0</v>
      </c>
      <c r="R52" s="17">
        <v>9771</v>
      </c>
      <c r="S52" s="19" t="str">
        <f t="shared" si="13"/>
        <v>★</v>
      </c>
      <c r="T52" s="25" t="s">
        <v>536</v>
      </c>
    </row>
    <row r="53" spans="1:20" x14ac:dyDescent="0.25">
      <c r="A53" s="71" t="s">
        <v>489</v>
      </c>
      <c r="B53" s="21" t="s">
        <v>535</v>
      </c>
      <c r="C53" s="25" t="s">
        <v>537</v>
      </c>
      <c r="F53" s="17">
        <v>2</v>
      </c>
      <c r="H53" s="17">
        <v>1</v>
      </c>
      <c r="P53" s="17">
        <f t="shared" si="12"/>
        <v>3</v>
      </c>
      <c r="R53" s="17">
        <v>27079</v>
      </c>
      <c r="S53" s="19">
        <f t="shared" si="13"/>
        <v>9026.3333333333339</v>
      </c>
      <c r="T53" s="25" t="s">
        <v>537</v>
      </c>
    </row>
    <row r="54" spans="1:20" x14ac:dyDescent="0.25">
      <c r="A54" s="71" t="s">
        <v>489</v>
      </c>
      <c r="B54" s="21" t="s">
        <v>535</v>
      </c>
      <c r="C54" s="25" t="s">
        <v>538</v>
      </c>
      <c r="E54" s="17">
        <v>1</v>
      </c>
      <c r="H54" s="17">
        <v>3</v>
      </c>
      <c r="J54" s="17">
        <v>1</v>
      </c>
      <c r="P54" s="17">
        <f t="shared" si="12"/>
        <v>5</v>
      </c>
      <c r="R54" s="17">
        <v>30966</v>
      </c>
      <c r="S54" s="19">
        <f t="shared" si="13"/>
        <v>6193.2</v>
      </c>
      <c r="T54" s="25" t="s">
        <v>538</v>
      </c>
    </row>
    <row r="55" spans="1:20" x14ac:dyDescent="0.25">
      <c r="A55" s="71" t="s">
        <v>489</v>
      </c>
      <c r="B55" s="21" t="s">
        <v>535</v>
      </c>
      <c r="C55" s="25" t="s">
        <v>539</v>
      </c>
      <c r="H55" s="17">
        <v>1</v>
      </c>
      <c r="P55" s="17">
        <f t="shared" si="12"/>
        <v>1</v>
      </c>
      <c r="R55" s="17">
        <v>16519</v>
      </c>
      <c r="S55" s="19">
        <f t="shared" si="13"/>
        <v>16519</v>
      </c>
      <c r="T55" s="25" t="s">
        <v>539</v>
      </c>
    </row>
    <row r="56" spans="1:20" x14ac:dyDescent="0.25">
      <c r="A56" s="71" t="s">
        <v>489</v>
      </c>
      <c r="B56" s="21" t="s">
        <v>535</v>
      </c>
      <c r="C56" s="25" t="s">
        <v>540</v>
      </c>
      <c r="D56" s="17">
        <v>1</v>
      </c>
      <c r="H56" s="17">
        <v>1</v>
      </c>
      <c r="P56" s="17">
        <f t="shared" si="12"/>
        <v>2</v>
      </c>
      <c r="R56" s="17">
        <v>8529</v>
      </c>
      <c r="S56" s="19">
        <f t="shared" si="13"/>
        <v>4264.5</v>
      </c>
      <c r="T56" s="25" t="s">
        <v>540</v>
      </c>
    </row>
    <row r="57" spans="1:20" x14ac:dyDescent="0.25">
      <c r="A57" s="71" t="s">
        <v>279</v>
      </c>
      <c r="B57" s="21" t="s">
        <v>541</v>
      </c>
      <c r="C57" s="25" t="s">
        <v>542</v>
      </c>
      <c r="D57" s="17">
        <v>1</v>
      </c>
      <c r="P57" s="17">
        <f t="shared" si="12"/>
        <v>1</v>
      </c>
      <c r="R57" s="17">
        <v>8849</v>
      </c>
      <c r="S57" s="19">
        <f t="shared" si="13"/>
        <v>8849</v>
      </c>
      <c r="T57" s="25" t="s">
        <v>542</v>
      </c>
    </row>
    <row r="58" spans="1:20" x14ac:dyDescent="0.25">
      <c r="A58" s="71" t="s">
        <v>279</v>
      </c>
      <c r="B58" s="21" t="s">
        <v>541</v>
      </c>
      <c r="C58" s="25" t="s">
        <v>543</v>
      </c>
      <c r="P58" s="17">
        <f t="shared" si="12"/>
        <v>0</v>
      </c>
      <c r="R58" s="17">
        <v>4773</v>
      </c>
      <c r="S58" s="19" t="str">
        <f t="shared" si="13"/>
        <v>★</v>
      </c>
      <c r="T58" s="25" t="s">
        <v>543</v>
      </c>
    </row>
    <row r="59" spans="1:20" x14ac:dyDescent="0.25">
      <c r="A59" s="71" t="s">
        <v>279</v>
      </c>
      <c r="B59" s="21" t="s">
        <v>544</v>
      </c>
      <c r="C59" s="25" t="s">
        <v>544</v>
      </c>
      <c r="P59" s="17">
        <f t="shared" si="12"/>
        <v>0</v>
      </c>
      <c r="R59" s="17">
        <v>5961</v>
      </c>
      <c r="S59" s="19" t="str">
        <f t="shared" si="13"/>
        <v>★</v>
      </c>
      <c r="T59" s="25" t="s">
        <v>544</v>
      </c>
    </row>
    <row r="60" spans="1:20" x14ac:dyDescent="0.25">
      <c r="A60" s="71" t="s">
        <v>279</v>
      </c>
      <c r="B60" s="21" t="s">
        <v>80</v>
      </c>
      <c r="C60" s="25" t="s">
        <v>80</v>
      </c>
      <c r="P60" s="17">
        <f t="shared" si="12"/>
        <v>0</v>
      </c>
      <c r="R60" s="17">
        <v>4908</v>
      </c>
      <c r="S60" s="19" t="str">
        <f t="shared" si="13"/>
        <v>★</v>
      </c>
      <c r="T60" s="25" t="s">
        <v>80</v>
      </c>
    </row>
    <row r="61" spans="1:20" x14ac:dyDescent="0.25">
      <c r="A61" s="71" t="s">
        <v>279</v>
      </c>
      <c r="B61" s="21" t="s">
        <v>545</v>
      </c>
      <c r="C61" s="25" t="s">
        <v>545</v>
      </c>
      <c r="P61" s="17">
        <f t="shared" si="12"/>
        <v>0</v>
      </c>
      <c r="R61" s="17">
        <v>3540</v>
      </c>
      <c r="S61" s="19" t="str">
        <f t="shared" si="13"/>
        <v>★</v>
      </c>
      <c r="T61" s="25" t="s">
        <v>545</v>
      </c>
    </row>
    <row r="62" spans="1:20" x14ac:dyDescent="0.25">
      <c r="A62" s="71" t="s">
        <v>279</v>
      </c>
      <c r="B62" s="21" t="s">
        <v>546</v>
      </c>
      <c r="C62" s="25" t="s">
        <v>546</v>
      </c>
      <c r="P62" s="17">
        <f t="shared" si="12"/>
        <v>0</v>
      </c>
      <c r="R62" s="17">
        <v>1584</v>
      </c>
      <c r="S62" s="19" t="str">
        <f t="shared" si="13"/>
        <v>★</v>
      </c>
      <c r="T62" s="25" t="s">
        <v>546</v>
      </c>
    </row>
    <row r="63" spans="1:20" x14ac:dyDescent="0.25">
      <c r="A63" s="71" t="s">
        <v>279</v>
      </c>
      <c r="B63" s="21" t="s">
        <v>547</v>
      </c>
      <c r="C63" s="25" t="s">
        <v>547</v>
      </c>
      <c r="P63" s="17">
        <f t="shared" si="12"/>
        <v>0</v>
      </c>
      <c r="R63" s="17">
        <v>1025</v>
      </c>
      <c r="S63" s="19" t="str">
        <f t="shared" si="13"/>
        <v>★</v>
      </c>
      <c r="T63" s="25" t="s">
        <v>547</v>
      </c>
    </row>
    <row r="64" spans="1:20" x14ac:dyDescent="0.25">
      <c r="A64" s="71" t="s">
        <v>279</v>
      </c>
      <c r="B64" s="21" t="s">
        <v>548</v>
      </c>
      <c r="C64" s="25" t="s">
        <v>548</v>
      </c>
      <c r="D64" s="17">
        <v>1</v>
      </c>
      <c r="J64" s="17">
        <v>1</v>
      </c>
      <c r="K64" s="17">
        <v>1</v>
      </c>
      <c r="M64" s="17">
        <v>1</v>
      </c>
      <c r="P64" s="17">
        <f t="shared" si="12"/>
        <v>4</v>
      </c>
      <c r="R64" s="17">
        <v>16181</v>
      </c>
      <c r="S64" s="19">
        <f t="shared" si="13"/>
        <v>4045.25</v>
      </c>
      <c r="T64" s="25" t="s">
        <v>548</v>
      </c>
    </row>
    <row r="65" spans="1:20" x14ac:dyDescent="0.25">
      <c r="A65" s="71" t="s">
        <v>279</v>
      </c>
      <c r="B65" s="21" t="s">
        <v>549</v>
      </c>
      <c r="C65" s="25" t="s">
        <v>549</v>
      </c>
      <c r="D65" s="17">
        <v>1</v>
      </c>
      <c r="E65" s="17">
        <v>1</v>
      </c>
      <c r="P65" s="17">
        <f t="shared" si="12"/>
        <v>2</v>
      </c>
      <c r="R65" s="17">
        <v>13412</v>
      </c>
      <c r="S65" s="19">
        <f t="shared" si="13"/>
        <v>6706</v>
      </c>
      <c r="T65" s="25" t="s">
        <v>549</v>
      </c>
    </row>
    <row r="66" spans="1:20" x14ac:dyDescent="0.25">
      <c r="A66" s="71" t="s">
        <v>279</v>
      </c>
      <c r="B66" s="21" t="s">
        <v>550</v>
      </c>
      <c r="C66" s="25" t="s">
        <v>550</v>
      </c>
      <c r="D66" s="17">
        <v>1</v>
      </c>
      <c r="P66" s="17">
        <f t="shared" si="12"/>
        <v>1</v>
      </c>
      <c r="R66" s="17">
        <v>8609</v>
      </c>
      <c r="S66" s="19">
        <f t="shared" si="13"/>
        <v>8609</v>
      </c>
      <c r="T66" s="25" t="s">
        <v>550</v>
      </c>
    </row>
    <row r="67" spans="1:20" x14ac:dyDescent="0.25">
      <c r="A67" s="71" t="s">
        <v>279</v>
      </c>
      <c r="B67" s="21" t="s">
        <v>551</v>
      </c>
      <c r="C67" s="25" t="s">
        <v>552</v>
      </c>
      <c r="P67" s="17">
        <f t="shared" si="12"/>
        <v>0</v>
      </c>
      <c r="R67" s="17">
        <v>5220</v>
      </c>
      <c r="S67" s="19" t="str">
        <f t="shared" si="13"/>
        <v>★</v>
      </c>
      <c r="T67" s="25" t="s">
        <v>552</v>
      </c>
    </row>
    <row r="68" spans="1:20" x14ac:dyDescent="0.25">
      <c r="A68" s="71" t="s">
        <v>279</v>
      </c>
      <c r="B68" s="21" t="s">
        <v>551</v>
      </c>
      <c r="C68" s="25" t="s">
        <v>553</v>
      </c>
      <c r="P68" s="17">
        <f t="shared" si="12"/>
        <v>0</v>
      </c>
      <c r="R68" s="17">
        <v>2587</v>
      </c>
      <c r="S68" s="19" t="str">
        <f t="shared" si="13"/>
        <v>★</v>
      </c>
      <c r="T68" s="25" t="s">
        <v>553</v>
      </c>
    </row>
    <row r="69" spans="1:20" ht="15.75" customHeight="1" x14ac:dyDescent="0.25">
      <c r="A69" s="71" t="s">
        <v>279</v>
      </c>
      <c r="B69" s="21" t="s">
        <v>554</v>
      </c>
      <c r="C69" s="25" t="s">
        <v>554</v>
      </c>
      <c r="P69" s="17">
        <f t="shared" si="12"/>
        <v>0</v>
      </c>
      <c r="R69" s="17">
        <v>4937</v>
      </c>
      <c r="S69" s="19" t="str">
        <f t="shared" si="13"/>
        <v>★</v>
      </c>
      <c r="T69" s="25" t="s">
        <v>554</v>
      </c>
    </row>
    <row r="70" spans="1:20" x14ac:dyDescent="0.25">
      <c r="A70" s="71" t="s">
        <v>500</v>
      </c>
      <c r="B70" s="21" t="s">
        <v>555</v>
      </c>
      <c r="C70" s="25" t="s">
        <v>555</v>
      </c>
      <c r="K70" s="17">
        <v>1</v>
      </c>
      <c r="P70" s="17">
        <f t="shared" ref="P70:P101" si="14">SUM(D70:N70)</f>
        <v>1</v>
      </c>
      <c r="R70" s="17">
        <v>23930</v>
      </c>
      <c r="S70" s="19">
        <f t="shared" ref="S70:S101" si="15">IF($P70=0,"★",SUM($R70/$P70))</f>
        <v>23930</v>
      </c>
      <c r="T70" s="25" t="s">
        <v>555</v>
      </c>
    </row>
    <row r="71" spans="1:20" x14ac:dyDescent="0.25">
      <c r="A71" s="71" t="s">
        <v>500</v>
      </c>
      <c r="B71" s="21" t="s">
        <v>556</v>
      </c>
      <c r="C71" s="25" t="s">
        <v>556</v>
      </c>
      <c r="D71" s="17">
        <v>1</v>
      </c>
      <c r="I71" s="17">
        <v>1</v>
      </c>
      <c r="P71" s="17">
        <f t="shared" si="14"/>
        <v>2</v>
      </c>
      <c r="R71" s="17">
        <v>15392</v>
      </c>
      <c r="S71" s="19">
        <f t="shared" si="15"/>
        <v>7696</v>
      </c>
      <c r="T71" s="25" t="s">
        <v>556</v>
      </c>
    </row>
    <row r="72" spans="1:20" x14ac:dyDescent="0.25">
      <c r="A72" s="71" t="s">
        <v>500</v>
      </c>
      <c r="B72" s="21" t="s">
        <v>557</v>
      </c>
      <c r="C72" s="25" t="s">
        <v>557</v>
      </c>
      <c r="P72" s="17">
        <f t="shared" si="14"/>
        <v>0</v>
      </c>
      <c r="R72" s="17">
        <v>7207</v>
      </c>
      <c r="S72" s="19" t="str">
        <f t="shared" si="15"/>
        <v>★</v>
      </c>
      <c r="T72" s="25" t="s">
        <v>557</v>
      </c>
    </row>
    <row r="73" spans="1:20" x14ac:dyDescent="0.25">
      <c r="A73" s="71" t="s">
        <v>500</v>
      </c>
      <c r="B73" s="21" t="s">
        <v>558</v>
      </c>
      <c r="C73" s="25" t="s">
        <v>558</v>
      </c>
      <c r="D73" s="17">
        <v>1</v>
      </c>
      <c r="P73" s="17">
        <f t="shared" si="14"/>
        <v>1</v>
      </c>
      <c r="R73" s="17">
        <v>22407</v>
      </c>
      <c r="S73" s="19">
        <f t="shared" si="15"/>
        <v>22407</v>
      </c>
      <c r="T73" s="25" t="s">
        <v>558</v>
      </c>
    </row>
    <row r="74" spans="1:20" x14ac:dyDescent="0.25">
      <c r="A74" s="71" t="s">
        <v>502</v>
      </c>
      <c r="B74" s="21" t="s">
        <v>559</v>
      </c>
      <c r="C74" s="25" t="s">
        <v>559</v>
      </c>
      <c r="D74" s="17">
        <v>2</v>
      </c>
      <c r="E74" s="17">
        <v>1</v>
      </c>
      <c r="F74" s="17">
        <v>1</v>
      </c>
      <c r="P74" s="17">
        <f t="shared" si="14"/>
        <v>4</v>
      </c>
      <c r="R74" s="17">
        <v>25661</v>
      </c>
      <c r="S74" s="19">
        <f t="shared" si="15"/>
        <v>6415.25</v>
      </c>
      <c r="T74" s="25" t="s">
        <v>559</v>
      </c>
    </row>
    <row r="75" spans="1:20" x14ac:dyDescent="0.25">
      <c r="A75" s="71" t="s">
        <v>502</v>
      </c>
      <c r="B75" s="21" t="s">
        <v>560</v>
      </c>
      <c r="C75" s="25" t="s">
        <v>560</v>
      </c>
      <c r="P75" s="17">
        <f t="shared" si="14"/>
        <v>0</v>
      </c>
      <c r="R75" s="17">
        <v>10895</v>
      </c>
      <c r="S75" s="19" t="str">
        <f t="shared" si="15"/>
        <v>★</v>
      </c>
      <c r="T75" s="25" t="s">
        <v>560</v>
      </c>
    </row>
    <row r="76" spans="1:20" x14ac:dyDescent="0.25">
      <c r="A76" s="71" t="s">
        <v>502</v>
      </c>
      <c r="B76" s="21" t="s">
        <v>561</v>
      </c>
      <c r="C76" s="25" t="s">
        <v>561</v>
      </c>
      <c r="D76" s="17">
        <v>1</v>
      </c>
      <c r="E76" s="17">
        <v>1</v>
      </c>
      <c r="P76" s="17">
        <f t="shared" si="14"/>
        <v>2</v>
      </c>
      <c r="R76" s="17">
        <v>13404</v>
      </c>
      <c r="S76" s="19">
        <f t="shared" si="15"/>
        <v>6702</v>
      </c>
      <c r="T76" s="25" t="s">
        <v>561</v>
      </c>
    </row>
    <row r="77" spans="1:20" x14ac:dyDescent="0.25">
      <c r="A77" s="71" t="s">
        <v>502</v>
      </c>
      <c r="B77" s="21" t="s">
        <v>562</v>
      </c>
      <c r="C77" s="25" t="s">
        <v>562</v>
      </c>
      <c r="P77" s="17">
        <f t="shared" si="14"/>
        <v>0</v>
      </c>
      <c r="R77" s="17">
        <v>5475</v>
      </c>
      <c r="S77" s="19" t="str">
        <f t="shared" si="15"/>
        <v>★</v>
      </c>
      <c r="T77" s="25" t="s">
        <v>562</v>
      </c>
    </row>
    <row r="78" spans="1:20" x14ac:dyDescent="0.25">
      <c r="A78" s="71" t="s">
        <v>502</v>
      </c>
      <c r="B78" s="21" t="s">
        <v>563</v>
      </c>
      <c r="C78" s="25" t="s">
        <v>563</v>
      </c>
      <c r="P78" s="17">
        <f t="shared" si="14"/>
        <v>0</v>
      </c>
      <c r="R78" s="17">
        <v>8692</v>
      </c>
      <c r="S78" s="19" t="str">
        <f t="shared" si="15"/>
        <v>★</v>
      </c>
      <c r="T78" s="25" t="s">
        <v>563</v>
      </c>
    </row>
    <row r="79" spans="1:20" x14ac:dyDescent="0.25">
      <c r="A79" s="71" t="s">
        <v>502</v>
      </c>
      <c r="B79" s="21" t="s">
        <v>564</v>
      </c>
      <c r="C79" s="25" t="s">
        <v>564</v>
      </c>
      <c r="K79" s="17">
        <v>1</v>
      </c>
      <c r="P79" s="17">
        <f t="shared" si="14"/>
        <v>1</v>
      </c>
      <c r="R79" s="17">
        <v>14070</v>
      </c>
      <c r="S79" s="19">
        <f t="shared" si="15"/>
        <v>14070</v>
      </c>
      <c r="T79" s="25" t="s">
        <v>564</v>
      </c>
    </row>
    <row r="80" spans="1:20" x14ac:dyDescent="0.25">
      <c r="A80" s="71" t="s">
        <v>502</v>
      </c>
      <c r="B80" s="21" t="s">
        <v>565</v>
      </c>
      <c r="C80" s="25" t="s">
        <v>565</v>
      </c>
      <c r="D80" s="17">
        <v>1</v>
      </c>
      <c r="E80" s="17">
        <v>1</v>
      </c>
      <c r="P80" s="17">
        <f t="shared" si="14"/>
        <v>2</v>
      </c>
      <c r="R80" s="17">
        <v>12528</v>
      </c>
      <c r="S80" s="19">
        <f t="shared" si="15"/>
        <v>6264</v>
      </c>
      <c r="T80" s="25" t="s">
        <v>565</v>
      </c>
    </row>
    <row r="81" spans="1:20" x14ac:dyDescent="0.25">
      <c r="A81" s="71" t="s">
        <v>502</v>
      </c>
      <c r="B81" s="21" t="s">
        <v>566</v>
      </c>
      <c r="C81" s="25" t="s">
        <v>566</v>
      </c>
      <c r="P81" s="17">
        <f t="shared" si="14"/>
        <v>0</v>
      </c>
      <c r="R81" s="17">
        <v>6232</v>
      </c>
      <c r="S81" s="19" t="str">
        <f t="shared" si="15"/>
        <v>★</v>
      </c>
      <c r="T81" s="25" t="s">
        <v>566</v>
      </c>
    </row>
    <row r="82" spans="1:20" x14ac:dyDescent="0.25">
      <c r="A82" s="71" t="s">
        <v>502</v>
      </c>
      <c r="B82" s="21" t="s">
        <v>567</v>
      </c>
      <c r="C82" s="25" t="s">
        <v>568</v>
      </c>
      <c r="P82" s="17">
        <f t="shared" si="14"/>
        <v>0</v>
      </c>
      <c r="R82" s="17">
        <v>781</v>
      </c>
      <c r="S82" s="19" t="str">
        <f t="shared" si="15"/>
        <v>★</v>
      </c>
      <c r="T82" s="25" t="s">
        <v>568</v>
      </c>
    </row>
    <row r="83" spans="1:20" x14ac:dyDescent="0.25">
      <c r="A83" s="71" t="s">
        <v>502</v>
      </c>
      <c r="B83" s="21" t="s">
        <v>567</v>
      </c>
      <c r="C83" s="25" t="s">
        <v>567</v>
      </c>
      <c r="P83" s="17">
        <f t="shared" si="14"/>
        <v>0</v>
      </c>
      <c r="R83" s="17">
        <v>6183</v>
      </c>
      <c r="S83" s="19" t="str">
        <f t="shared" si="15"/>
        <v>★</v>
      </c>
      <c r="T83" s="25" t="s">
        <v>567</v>
      </c>
    </row>
    <row r="84" spans="1:20" x14ac:dyDescent="0.25">
      <c r="A84" s="71" t="s">
        <v>502</v>
      </c>
      <c r="B84" s="21" t="s">
        <v>567</v>
      </c>
      <c r="C84" s="25" t="s">
        <v>569</v>
      </c>
      <c r="P84" s="17">
        <f t="shared" si="14"/>
        <v>0</v>
      </c>
      <c r="R84" s="17">
        <v>793</v>
      </c>
      <c r="S84" s="19" t="str">
        <f t="shared" si="15"/>
        <v>★</v>
      </c>
      <c r="T84" s="25" t="s">
        <v>569</v>
      </c>
    </row>
    <row r="85" spans="1:20" x14ac:dyDescent="0.25">
      <c r="A85" s="71" t="s">
        <v>502</v>
      </c>
      <c r="B85" s="21" t="s">
        <v>570</v>
      </c>
      <c r="C85" s="25" t="s">
        <v>570</v>
      </c>
      <c r="P85" s="17">
        <f t="shared" si="14"/>
        <v>0</v>
      </c>
      <c r="R85" s="17">
        <v>712</v>
      </c>
      <c r="S85" s="19" t="str">
        <f t="shared" si="15"/>
        <v>★</v>
      </c>
      <c r="T85" s="25" t="s">
        <v>570</v>
      </c>
    </row>
    <row r="86" spans="1:20" x14ac:dyDescent="0.25">
      <c r="A86" s="71" t="s">
        <v>502</v>
      </c>
      <c r="B86" s="21" t="s">
        <v>571</v>
      </c>
      <c r="C86" s="25" t="s">
        <v>571</v>
      </c>
      <c r="P86" s="17">
        <f t="shared" si="14"/>
        <v>0</v>
      </c>
      <c r="R86" s="17">
        <v>1380</v>
      </c>
      <c r="S86" s="19" t="str">
        <f t="shared" si="15"/>
        <v>★</v>
      </c>
      <c r="T86" s="25" t="s">
        <v>571</v>
      </c>
    </row>
    <row r="87" spans="1:20" x14ac:dyDescent="0.25">
      <c r="A87" s="71" t="s">
        <v>502</v>
      </c>
      <c r="B87" s="21" t="s">
        <v>572</v>
      </c>
      <c r="C87" s="25" t="s">
        <v>572</v>
      </c>
      <c r="P87" s="17">
        <f t="shared" si="14"/>
        <v>0</v>
      </c>
      <c r="R87" s="17">
        <v>4075</v>
      </c>
      <c r="S87" s="19" t="str">
        <f t="shared" si="15"/>
        <v>★</v>
      </c>
      <c r="T87" s="25" t="s">
        <v>572</v>
      </c>
    </row>
    <row r="88" spans="1:20" x14ac:dyDescent="0.25">
      <c r="A88" s="71" t="s">
        <v>502</v>
      </c>
      <c r="B88" s="21" t="s">
        <v>573</v>
      </c>
      <c r="C88" s="25" t="s">
        <v>573</v>
      </c>
      <c r="P88" s="17">
        <f t="shared" si="14"/>
        <v>0</v>
      </c>
      <c r="R88" s="17">
        <v>741</v>
      </c>
      <c r="S88" s="19" t="str">
        <f t="shared" si="15"/>
        <v>★</v>
      </c>
      <c r="T88" s="25" t="s">
        <v>573</v>
      </c>
    </row>
    <row r="89" spans="1:20" x14ac:dyDescent="0.25">
      <c r="A89" s="71" t="s">
        <v>502</v>
      </c>
      <c r="B89" s="21" t="s">
        <v>574</v>
      </c>
      <c r="C89" s="25" t="s">
        <v>574</v>
      </c>
      <c r="P89" s="17">
        <f t="shared" si="14"/>
        <v>0</v>
      </c>
      <c r="R89" s="17">
        <v>2239</v>
      </c>
      <c r="S89" s="19" t="str">
        <f t="shared" si="15"/>
        <v>★</v>
      </c>
      <c r="T89" s="25" t="s">
        <v>574</v>
      </c>
    </row>
    <row r="90" spans="1:20" x14ac:dyDescent="0.25">
      <c r="A90" s="71" t="s">
        <v>502</v>
      </c>
      <c r="B90" s="21" t="s">
        <v>575</v>
      </c>
      <c r="C90" s="25" t="s">
        <v>575</v>
      </c>
      <c r="P90" s="17">
        <f t="shared" si="14"/>
        <v>0</v>
      </c>
      <c r="R90" s="17">
        <v>2237</v>
      </c>
      <c r="S90" s="19" t="str">
        <f t="shared" si="15"/>
        <v>★</v>
      </c>
      <c r="T90" s="25" t="s">
        <v>575</v>
      </c>
    </row>
    <row r="91" spans="1:20" x14ac:dyDescent="0.25">
      <c r="A91" s="71" t="s">
        <v>502</v>
      </c>
      <c r="B91" s="21" t="s">
        <v>576</v>
      </c>
      <c r="C91" s="25" t="s">
        <v>576</v>
      </c>
      <c r="P91" s="17">
        <f t="shared" si="14"/>
        <v>0</v>
      </c>
      <c r="R91" s="17">
        <v>7089</v>
      </c>
      <c r="S91" s="19" t="str">
        <f t="shared" si="15"/>
        <v>★</v>
      </c>
      <c r="T91" s="25" t="s">
        <v>576</v>
      </c>
    </row>
    <row r="92" spans="1:20" x14ac:dyDescent="0.25">
      <c r="A92" s="71" t="s">
        <v>502</v>
      </c>
      <c r="B92" s="21" t="s">
        <v>577</v>
      </c>
      <c r="C92" s="25" t="s">
        <v>577</v>
      </c>
      <c r="E92" s="17">
        <v>1</v>
      </c>
      <c r="P92" s="17">
        <f t="shared" si="14"/>
        <v>1</v>
      </c>
      <c r="R92" s="17">
        <v>7221</v>
      </c>
      <c r="S92" s="19">
        <f t="shared" si="15"/>
        <v>7221</v>
      </c>
      <c r="T92" s="25" t="s">
        <v>577</v>
      </c>
    </row>
    <row r="93" spans="1:20" x14ac:dyDescent="0.25">
      <c r="A93" s="71" t="s">
        <v>502</v>
      </c>
      <c r="B93" s="21" t="s">
        <v>578</v>
      </c>
      <c r="C93" s="25" t="s">
        <v>578</v>
      </c>
      <c r="P93" s="17">
        <f t="shared" si="14"/>
        <v>0</v>
      </c>
      <c r="R93" s="17">
        <v>1522</v>
      </c>
      <c r="S93" s="19" t="str">
        <f t="shared" si="15"/>
        <v>★</v>
      </c>
      <c r="T93" s="25" t="s">
        <v>578</v>
      </c>
    </row>
    <row r="94" spans="1:20" x14ac:dyDescent="0.25">
      <c r="A94" s="71" t="s">
        <v>522</v>
      </c>
      <c r="B94" s="21" t="s">
        <v>579</v>
      </c>
      <c r="C94" s="25" t="s">
        <v>580</v>
      </c>
      <c r="P94" s="17">
        <f t="shared" si="14"/>
        <v>0</v>
      </c>
      <c r="R94" s="17">
        <v>8162</v>
      </c>
      <c r="S94" s="19" t="str">
        <f t="shared" si="15"/>
        <v>★</v>
      </c>
      <c r="T94" s="25" t="s">
        <v>580</v>
      </c>
    </row>
    <row r="95" spans="1:20" x14ac:dyDescent="0.25">
      <c r="A95" s="71" t="s">
        <v>522</v>
      </c>
      <c r="B95" s="21" t="s">
        <v>579</v>
      </c>
      <c r="C95" s="25" t="s">
        <v>581</v>
      </c>
      <c r="E95" s="17">
        <v>1</v>
      </c>
      <c r="P95" s="17">
        <f t="shared" si="14"/>
        <v>1</v>
      </c>
      <c r="R95" s="17">
        <v>2700</v>
      </c>
      <c r="S95" s="19">
        <f t="shared" si="15"/>
        <v>2700</v>
      </c>
      <c r="T95" s="25" t="s">
        <v>581</v>
      </c>
    </row>
    <row r="96" spans="1:20" x14ac:dyDescent="0.25">
      <c r="A96" s="71" t="s">
        <v>522</v>
      </c>
      <c r="B96" s="21" t="s">
        <v>579</v>
      </c>
      <c r="C96" s="25" t="s">
        <v>582</v>
      </c>
      <c r="P96" s="17">
        <f t="shared" si="14"/>
        <v>0</v>
      </c>
      <c r="R96" s="17">
        <v>2001</v>
      </c>
      <c r="S96" s="19" t="str">
        <f t="shared" si="15"/>
        <v>★</v>
      </c>
      <c r="T96" s="25" t="s">
        <v>582</v>
      </c>
    </row>
    <row r="97" spans="1:20" x14ac:dyDescent="0.25">
      <c r="A97" s="71" t="s">
        <v>522</v>
      </c>
      <c r="B97" s="21" t="s">
        <v>579</v>
      </c>
      <c r="C97" s="25" t="s">
        <v>583</v>
      </c>
      <c r="P97" s="17">
        <f t="shared" si="14"/>
        <v>0</v>
      </c>
      <c r="R97" s="17">
        <v>2003</v>
      </c>
      <c r="S97" s="19" t="str">
        <f t="shared" si="15"/>
        <v>★</v>
      </c>
      <c r="T97" s="25" t="s">
        <v>583</v>
      </c>
    </row>
    <row r="98" spans="1:20" x14ac:dyDescent="0.25">
      <c r="A98" s="71" t="s">
        <v>522</v>
      </c>
      <c r="B98" s="21" t="s">
        <v>584</v>
      </c>
      <c r="C98" s="25" t="s">
        <v>584</v>
      </c>
      <c r="P98" s="17">
        <f t="shared" si="14"/>
        <v>0</v>
      </c>
      <c r="R98" s="17">
        <v>6376</v>
      </c>
      <c r="S98" s="19" t="str">
        <f t="shared" si="15"/>
        <v>★</v>
      </c>
      <c r="T98" s="25" t="s">
        <v>584</v>
      </c>
    </row>
    <row r="99" spans="1:20" x14ac:dyDescent="0.25">
      <c r="A99" s="71" t="s">
        <v>522</v>
      </c>
      <c r="B99" s="21" t="s">
        <v>585</v>
      </c>
      <c r="C99" s="25" t="s">
        <v>585</v>
      </c>
      <c r="P99" s="17">
        <f t="shared" si="14"/>
        <v>0</v>
      </c>
      <c r="R99" s="17">
        <v>5687</v>
      </c>
      <c r="S99" s="19" t="str">
        <f t="shared" si="15"/>
        <v>★</v>
      </c>
      <c r="T99" s="25" t="s">
        <v>585</v>
      </c>
    </row>
    <row r="100" spans="1:20" x14ac:dyDescent="0.25">
      <c r="A100" s="71" t="s">
        <v>522</v>
      </c>
      <c r="B100" s="21" t="s">
        <v>586</v>
      </c>
      <c r="C100" s="25" t="s">
        <v>586</v>
      </c>
      <c r="P100" s="17">
        <f t="shared" si="14"/>
        <v>0</v>
      </c>
      <c r="R100" s="17">
        <v>3596</v>
      </c>
      <c r="S100" s="19" t="str">
        <f t="shared" si="15"/>
        <v>★</v>
      </c>
      <c r="T100" s="25" t="s">
        <v>586</v>
      </c>
    </row>
    <row r="101" spans="1:20" x14ac:dyDescent="0.25">
      <c r="A101" s="71" t="s">
        <v>522</v>
      </c>
      <c r="B101" s="21" t="s">
        <v>587</v>
      </c>
      <c r="C101" s="25" t="s">
        <v>587</v>
      </c>
      <c r="P101" s="17">
        <f t="shared" si="14"/>
        <v>0</v>
      </c>
      <c r="R101" s="17">
        <v>1205</v>
      </c>
      <c r="S101" s="19" t="str">
        <f t="shared" si="15"/>
        <v>★</v>
      </c>
      <c r="T101" s="25" t="s">
        <v>587</v>
      </c>
    </row>
    <row r="102" spans="1:20" x14ac:dyDescent="0.25">
      <c r="A102" s="71" t="s">
        <v>522</v>
      </c>
      <c r="B102" s="21" t="s">
        <v>588</v>
      </c>
      <c r="C102" s="25" t="s">
        <v>588</v>
      </c>
      <c r="E102" s="17">
        <v>1</v>
      </c>
      <c r="P102" s="17">
        <f t="shared" ref="P102:P124" si="16">SUM(D102:N102)</f>
        <v>1</v>
      </c>
      <c r="R102" s="17">
        <v>4770</v>
      </c>
      <c r="S102" s="19">
        <f t="shared" ref="S102:S124" si="17">IF($P102=0,"★",SUM($R102/$P102))</f>
        <v>4770</v>
      </c>
      <c r="T102" s="25" t="s">
        <v>588</v>
      </c>
    </row>
    <row r="103" spans="1:20" x14ac:dyDescent="0.25">
      <c r="A103" s="71" t="s">
        <v>489</v>
      </c>
      <c r="B103" s="21" t="s">
        <v>589</v>
      </c>
      <c r="C103" s="25" t="s">
        <v>590</v>
      </c>
      <c r="F103" s="17">
        <v>1</v>
      </c>
      <c r="P103" s="17">
        <f t="shared" si="16"/>
        <v>1</v>
      </c>
      <c r="R103" s="17">
        <v>2230</v>
      </c>
      <c r="S103" s="19">
        <f t="shared" si="17"/>
        <v>2230</v>
      </c>
      <c r="T103" s="25" t="s">
        <v>590</v>
      </c>
    </row>
    <row r="104" spans="1:20" x14ac:dyDescent="0.25">
      <c r="A104" s="71" t="s">
        <v>489</v>
      </c>
      <c r="B104" s="21" t="s">
        <v>589</v>
      </c>
      <c r="C104" s="25" t="s">
        <v>591</v>
      </c>
      <c r="P104" s="17">
        <f t="shared" si="16"/>
        <v>0</v>
      </c>
      <c r="R104" s="17">
        <v>2204</v>
      </c>
      <c r="S104" s="19" t="str">
        <f t="shared" si="17"/>
        <v>★</v>
      </c>
      <c r="T104" s="25" t="s">
        <v>591</v>
      </c>
    </row>
    <row r="105" spans="1:20" x14ac:dyDescent="0.25">
      <c r="A105" s="71" t="s">
        <v>489</v>
      </c>
      <c r="B105" s="21" t="s">
        <v>589</v>
      </c>
      <c r="C105" s="25" t="s">
        <v>592</v>
      </c>
      <c r="P105" s="17">
        <f t="shared" si="16"/>
        <v>0</v>
      </c>
      <c r="R105" s="17">
        <v>1615</v>
      </c>
      <c r="S105" s="19" t="str">
        <f t="shared" si="17"/>
        <v>★</v>
      </c>
      <c r="T105" s="25" t="s">
        <v>592</v>
      </c>
    </row>
    <row r="106" spans="1:20" x14ac:dyDescent="0.25">
      <c r="A106" s="71" t="s">
        <v>489</v>
      </c>
      <c r="B106" s="21" t="s">
        <v>593</v>
      </c>
      <c r="C106" s="25" t="s">
        <v>593</v>
      </c>
      <c r="P106" s="17">
        <f t="shared" si="16"/>
        <v>0</v>
      </c>
      <c r="R106" s="17">
        <v>3347</v>
      </c>
      <c r="S106" s="19" t="str">
        <f t="shared" si="17"/>
        <v>★</v>
      </c>
      <c r="T106" s="25" t="s">
        <v>593</v>
      </c>
    </row>
    <row r="107" spans="1:20" x14ac:dyDescent="0.25">
      <c r="A107" s="71" t="s">
        <v>489</v>
      </c>
      <c r="B107" s="21" t="s">
        <v>594</v>
      </c>
      <c r="C107" s="25" t="s">
        <v>594</v>
      </c>
      <c r="P107" s="17">
        <f t="shared" si="16"/>
        <v>0</v>
      </c>
      <c r="R107" s="17">
        <v>2416</v>
      </c>
      <c r="S107" s="19" t="str">
        <f t="shared" si="17"/>
        <v>★</v>
      </c>
      <c r="T107" s="25" t="s">
        <v>594</v>
      </c>
    </row>
    <row r="108" spans="1:20" x14ac:dyDescent="0.25">
      <c r="A108" s="71" t="s">
        <v>489</v>
      </c>
      <c r="B108" s="21" t="s">
        <v>595</v>
      </c>
      <c r="C108" s="25" t="s">
        <v>595</v>
      </c>
      <c r="P108" s="17">
        <f t="shared" si="16"/>
        <v>0</v>
      </c>
      <c r="R108" s="17">
        <v>7706</v>
      </c>
      <c r="S108" s="19" t="str">
        <f t="shared" si="17"/>
        <v>★</v>
      </c>
      <c r="T108" s="25" t="s">
        <v>595</v>
      </c>
    </row>
    <row r="109" spans="1:20" x14ac:dyDescent="0.25">
      <c r="A109" s="71" t="s">
        <v>489</v>
      </c>
      <c r="B109" s="21" t="s">
        <v>60</v>
      </c>
      <c r="C109" s="25" t="s">
        <v>60</v>
      </c>
      <c r="P109" s="17">
        <f t="shared" si="16"/>
        <v>0</v>
      </c>
      <c r="R109" s="17">
        <v>4908</v>
      </c>
      <c r="S109" s="19" t="str">
        <f t="shared" si="17"/>
        <v>★</v>
      </c>
      <c r="T109" s="25" t="s">
        <v>60</v>
      </c>
    </row>
    <row r="110" spans="1:20" x14ac:dyDescent="0.25">
      <c r="A110" s="71" t="s">
        <v>489</v>
      </c>
      <c r="B110" s="21" t="s">
        <v>111</v>
      </c>
      <c r="C110" s="25" t="s">
        <v>111</v>
      </c>
      <c r="D110" s="17">
        <v>1</v>
      </c>
      <c r="P110" s="17">
        <f t="shared" si="16"/>
        <v>1</v>
      </c>
      <c r="R110" s="17">
        <v>10658</v>
      </c>
      <c r="S110" s="19">
        <f t="shared" si="17"/>
        <v>10658</v>
      </c>
      <c r="T110" s="25" t="s">
        <v>111</v>
      </c>
    </row>
    <row r="111" spans="1:20" x14ac:dyDescent="0.25">
      <c r="A111" s="71" t="s">
        <v>489</v>
      </c>
      <c r="B111" s="21" t="s">
        <v>596</v>
      </c>
      <c r="C111" s="25" t="s">
        <v>596</v>
      </c>
      <c r="P111" s="17">
        <f t="shared" si="16"/>
        <v>0</v>
      </c>
      <c r="R111" s="17">
        <v>9701</v>
      </c>
      <c r="S111" s="19" t="str">
        <f t="shared" si="17"/>
        <v>★</v>
      </c>
      <c r="T111" s="25" t="s">
        <v>596</v>
      </c>
    </row>
    <row r="112" spans="1:20" x14ac:dyDescent="0.25">
      <c r="A112" s="71" t="s">
        <v>489</v>
      </c>
      <c r="B112" s="21" t="s">
        <v>597</v>
      </c>
      <c r="C112" s="25" t="s">
        <v>597</v>
      </c>
      <c r="D112" s="17">
        <v>1</v>
      </c>
      <c r="E112" s="17">
        <v>1</v>
      </c>
      <c r="P112" s="17">
        <f t="shared" si="16"/>
        <v>2</v>
      </c>
      <c r="R112" s="17">
        <v>9492</v>
      </c>
      <c r="S112" s="19">
        <f t="shared" si="17"/>
        <v>4746</v>
      </c>
      <c r="T112" s="25" t="s">
        <v>597</v>
      </c>
    </row>
    <row r="113" spans="1:20" x14ac:dyDescent="0.25">
      <c r="A113" s="71" t="s">
        <v>489</v>
      </c>
      <c r="B113" s="21" t="s">
        <v>598</v>
      </c>
      <c r="C113" s="25" t="s">
        <v>598</v>
      </c>
      <c r="P113" s="17">
        <f t="shared" si="16"/>
        <v>0</v>
      </c>
      <c r="R113" s="17">
        <v>4276</v>
      </c>
      <c r="S113" s="19" t="str">
        <f t="shared" si="17"/>
        <v>★</v>
      </c>
      <c r="T113" s="25" t="s">
        <v>598</v>
      </c>
    </row>
    <row r="114" spans="1:20" x14ac:dyDescent="0.25">
      <c r="A114" s="71" t="s">
        <v>507</v>
      </c>
      <c r="B114" s="21" t="s">
        <v>599</v>
      </c>
      <c r="C114" s="25" t="s">
        <v>599</v>
      </c>
      <c r="E114" s="17">
        <v>1</v>
      </c>
      <c r="P114" s="17">
        <f t="shared" si="16"/>
        <v>1</v>
      </c>
      <c r="R114" s="17">
        <v>16830</v>
      </c>
      <c r="S114" s="19">
        <f t="shared" si="17"/>
        <v>16830</v>
      </c>
      <c r="T114" s="25" t="s">
        <v>599</v>
      </c>
    </row>
    <row r="115" spans="1:20" x14ac:dyDescent="0.25">
      <c r="A115" s="71" t="s">
        <v>507</v>
      </c>
      <c r="B115" s="21" t="s">
        <v>600</v>
      </c>
      <c r="C115" s="25" t="s">
        <v>600</v>
      </c>
      <c r="E115" s="17">
        <v>1</v>
      </c>
      <c r="I115" s="17">
        <v>1</v>
      </c>
      <c r="P115" s="17">
        <f t="shared" si="16"/>
        <v>2</v>
      </c>
      <c r="R115" s="17">
        <v>11460</v>
      </c>
      <c r="S115" s="19">
        <f t="shared" si="17"/>
        <v>5730</v>
      </c>
      <c r="T115" s="25" t="s">
        <v>600</v>
      </c>
    </row>
    <row r="116" spans="1:20" x14ac:dyDescent="0.25">
      <c r="A116" s="71" t="s">
        <v>507</v>
      </c>
      <c r="B116" s="21" t="s">
        <v>601</v>
      </c>
      <c r="C116" s="25" t="s">
        <v>601</v>
      </c>
      <c r="P116" s="17">
        <f t="shared" si="16"/>
        <v>0</v>
      </c>
      <c r="R116" s="17">
        <v>7776</v>
      </c>
      <c r="S116" s="19" t="str">
        <f t="shared" si="17"/>
        <v>★</v>
      </c>
      <c r="T116" s="25" t="s">
        <v>601</v>
      </c>
    </row>
    <row r="117" spans="1:20" x14ac:dyDescent="0.25">
      <c r="A117" s="71" t="s">
        <v>507</v>
      </c>
      <c r="B117" s="21" t="s">
        <v>602</v>
      </c>
      <c r="C117" s="25" t="s">
        <v>602</v>
      </c>
      <c r="E117" s="17">
        <v>1</v>
      </c>
      <c r="P117" s="17">
        <f t="shared" si="16"/>
        <v>1</v>
      </c>
      <c r="R117" s="17">
        <v>15900</v>
      </c>
      <c r="S117" s="19">
        <f t="shared" si="17"/>
        <v>15900</v>
      </c>
      <c r="T117" s="25" t="s">
        <v>602</v>
      </c>
    </row>
    <row r="118" spans="1:20" x14ac:dyDescent="0.25">
      <c r="A118" s="71" t="s">
        <v>507</v>
      </c>
      <c r="B118" s="21" t="s">
        <v>603</v>
      </c>
      <c r="C118" s="25" t="s">
        <v>603</v>
      </c>
      <c r="P118" s="17">
        <f t="shared" si="16"/>
        <v>0</v>
      </c>
      <c r="R118" s="17">
        <v>5513</v>
      </c>
      <c r="S118" s="19" t="str">
        <f t="shared" si="17"/>
        <v>★</v>
      </c>
      <c r="T118" s="25" t="s">
        <v>603</v>
      </c>
    </row>
    <row r="119" spans="1:20" x14ac:dyDescent="0.25">
      <c r="A119" s="71" t="s">
        <v>507</v>
      </c>
      <c r="B119" s="21" t="s">
        <v>604</v>
      </c>
      <c r="C119" s="25" t="s">
        <v>604</v>
      </c>
      <c r="P119" s="17">
        <f t="shared" si="16"/>
        <v>0</v>
      </c>
      <c r="R119" s="17">
        <v>4610</v>
      </c>
      <c r="S119" s="19" t="str">
        <f t="shared" si="17"/>
        <v>★</v>
      </c>
      <c r="T119" s="25" t="s">
        <v>604</v>
      </c>
    </row>
    <row r="120" spans="1:20" x14ac:dyDescent="0.25">
      <c r="A120" s="71" t="s">
        <v>507</v>
      </c>
      <c r="B120" s="21" t="s">
        <v>605</v>
      </c>
      <c r="C120" s="25" t="s">
        <v>605</v>
      </c>
      <c r="D120" s="17">
        <v>1</v>
      </c>
      <c r="P120" s="17">
        <f t="shared" si="16"/>
        <v>1</v>
      </c>
      <c r="R120" s="17">
        <v>10391</v>
      </c>
      <c r="S120" s="19">
        <f t="shared" si="17"/>
        <v>10391</v>
      </c>
      <c r="T120" s="25" t="s">
        <v>605</v>
      </c>
    </row>
    <row r="121" spans="1:20" x14ac:dyDescent="0.25">
      <c r="A121" s="71" t="s">
        <v>507</v>
      </c>
      <c r="B121" s="21" t="s">
        <v>606</v>
      </c>
      <c r="C121" s="25" t="s">
        <v>607</v>
      </c>
      <c r="F121" s="17">
        <v>1</v>
      </c>
      <c r="P121" s="17">
        <f t="shared" si="16"/>
        <v>1</v>
      </c>
      <c r="R121" s="17">
        <v>7536</v>
      </c>
      <c r="S121" s="19">
        <f t="shared" si="17"/>
        <v>7536</v>
      </c>
      <c r="T121" s="25" t="s">
        <v>607</v>
      </c>
    </row>
    <row r="122" spans="1:20" x14ac:dyDescent="0.25">
      <c r="A122" s="71" t="s">
        <v>507</v>
      </c>
      <c r="B122" s="21" t="s">
        <v>606</v>
      </c>
      <c r="C122" s="25" t="s">
        <v>608</v>
      </c>
      <c r="P122" s="17">
        <f t="shared" si="16"/>
        <v>0</v>
      </c>
      <c r="R122" s="17">
        <v>5526</v>
      </c>
      <c r="S122" s="19" t="str">
        <f t="shared" si="17"/>
        <v>★</v>
      </c>
      <c r="T122" s="25" t="s">
        <v>608</v>
      </c>
    </row>
    <row r="123" spans="1:20" x14ac:dyDescent="0.25">
      <c r="A123" s="71" t="s">
        <v>476</v>
      </c>
      <c r="B123" s="21" t="s">
        <v>609</v>
      </c>
      <c r="C123" s="25" t="s">
        <v>609</v>
      </c>
      <c r="P123" s="17">
        <f t="shared" si="16"/>
        <v>0</v>
      </c>
      <c r="R123" s="17">
        <v>3620</v>
      </c>
      <c r="S123" s="19" t="str">
        <f t="shared" si="17"/>
        <v>★</v>
      </c>
      <c r="T123" s="25" t="s">
        <v>609</v>
      </c>
    </row>
    <row r="124" spans="1:20" x14ac:dyDescent="0.25">
      <c r="A124" s="71" t="s">
        <v>507</v>
      </c>
      <c r="B124" s="21" t="s">
        <v>610</v>
      </c>
      <c r="C124" s="25" t="s">
        <v>610</v>
      </c>
      <c r="P124" s="17">
        <f t="shared" si="16"/>
        <v>0</v>
      </c>
      <c r="R124" s="17">
        <v>2638</v>
      </c>
      <c r="S124" s="19" t="str">
        <f t="shared" si="17"/>
        <v>★</v>
      </c>
      <c r="T124" s="25" t="s">
        <v>610</v>
      </c>
    </row>
    <row r="126" spans="1:20" x14ac:dyDescent="0.25">
      <c r="R126" s="17" t="s">
        <v>351</v>
      </c>
    </row>
    <row r="127" spans="1:20" x14ac:dyDescent="0.25">
      <c r="R127" s="17">
        <v>23930</v>
      </c>
      <c r="S127" s="19">
        <v>23930</v>
      </c>
      <c r="T127" s="25" t="s">
        <v>555</v>
      </c>
    </row>
    <row r="128" spans="1:20" x14ac:dyDescent="0.25">
      <c r="R128" s="17">
        <v>22407</v>
      </c>
      <c r="S128" s="19">
        <v>22407</v>
      </c>
      <c r="T128" s="25" t="s">
        <v>558</v>
      </c>
    </row>
    <row r="129" spans="18:20" x14ac:dyDescent="0.25">
      <c r="R129" s="17">
        <v>16830</v>
      </c>
      <c r="S129" s="19">
        <v>16830</v>
      </c>
      <c r="T129" s="25" t="s">
        <v>599</v>
      </c>
    </row>
    <row r="130" spans="18:20" x14ac:dyDescent="0.25">
      <c r="R130" s="17">
        <v>16519</v>
      </c>
      <c r="S130" s="19">
        <v>16519</v>
      </c>
      <c r="T130" s="25" t="s">
        <v>539</v>
      </c>
    </row>
    <row r="131" spans="18:20" x14ac:dyDescent="0.25">
      <c r="R131" s="17">
        <v>15962</v>
      </c>
      <c r="S131" s="19">
        <v>15962</v>
      </c>
      <c r="T131" s="25" t="s">
        <v>529</v>
      </c>
    </row>
    <row r="132" spans="18:20" x14ac:dyDescent="0.25">
      <c r="R132" s="17">
        <v>15900</v>
      </c>
      <c r="S132" s="19">
        <v>15900</v>
      </c>
      <c r="T132" s="25" t="s">
        <v>602</v>
      </c>
    </row>
    <row r="133" spans="18:20" x14ac:dyDescent="0.25">
      <c r="R133" s="17">
        <v>14432</v>
      </c>
      <c r="S133" s="19">
        <v>14432</v>
      </c>
      <c r="T133" s="25" t="s">
        <v>492</v>
      </c>
    </row>
    <row r="134" spans="18:20" x14ac:dyDescent="0.25">
      <c r="R134" s="17">
        <v>14070</v>
      </c>
      <c r="S134" s="19">
        <v>14070</v>
      </c>
      <c r="T134" s="25" t="s">
        <v>564</v>
      </c>
    </row>
    <row r="135" spans="18:20" x14ac:dyDescent="0.25">
      <c r="R135" s="17">
        <v>46158</v>
      </c>
      <c r="S135" s="19">
        <v>11539.5</v>
      </c>
      <c r="T135" s="25" t="s">
        <v>509</v>
      </c>
    </row>
    <row r="136" spans="18:20" x14ac:dyDescent="0.25">
      <c r="R136" s="17">
        <v>11453</v>
      </c>
      <c r="S136" s="19">
        <v>11453</v>
      </c>
      <c r="T136" s="25" t="s">
        <v>498</v>
      </c>
    </row>
    <row r="137" spans="18:20" x14ac:dyDescent="0.25">
      <c r="R137" s="17">
        <v>56401</v>
      </c>
      <c r="S137" s="19">
        <v>11280.2</v>
      </c>
      <c r="T137" s="25" t="s">
        <v>501</v>
      </c>
    </row>
    <row r="138" spans="18:20" x14ac:dyDescent="0.25">
      <c r="R138" s="17">
        <v>10658</v>
      </c>
      <c r="S138" s="19">
        <v>10658</v>
      </c>
      <c r="T138" s="25" t="s">
        <v>111</v>
      </c>
    </row>
    <row r="139" spans="18:20" x14ac:dyDescent="0.25">
      <c r="R139" s="17">
        <v>10391</v>
      </c>
      <c r="S139" s="19">
        <v>10391</v>
      </c>
      <c r="T139" s="25" t="s">
        <v>605</v>
      </c>
    </row>
    <row r="140" spans="18:20" x14ac:dyDescent="0.25">
      <c r="R140" s="17">
        <v>10005</v>
      </c>
      <c r="S140" s="19">
        <v>10005</v>
      </c>
      <c r="T140" s="25" t="s">
        <v>483</v>
      </c>
    </row>
    <row r="141" spans="18:20" x14ac:dyDescent="0.25">
      <c r="R141" s="17">
        <v>27079</v>
      </c>
      <c r="S141" s="19">
        <v>9026.3333333333303</v>
      </c>
      <c r="T141" s="25" t="s">
        <v>537</v>
      </c>
    </row>
    <row r="142" spans="18:20" x14ac:dyDescent="0.25">
      <c r="R142" s="17">
        <v>107381</v>
      </c>
      <c r="S142" s="19">
        <v>8948.4166666666697</v>
      </c>
      <c r="T142" s="25" t="s">
        <v>503</v>
      </c>
    </row>
    <row r="143" spans="18:20" x14ac:dyDescent="0.25">
      <c r="R143" s="17">
        <v>8849</v>
      </c>
      <c r="S143" s="19">
        <v>8849</v>
      </c>
      <c r="T143" s="25" t="s">
        <v>542</v>
      </c>
    </row>
    <row r="144" spans="18:20" x14ac:dyDescent="0.25">
      <c r="R144" s="17">
        <v>208970</v>
      </c>
      <c r="S144" s="19">
        <v>8707.0833333333303</v>
      </c>
      <c r="T144" s="25" t="s">
        <v>490</v>
      </c>
    </row>
    <row r="145" spans="18:20" x14ac:dyDescent="0.25">
      <c r="R145" s="17">
        <v>8609</v>
      </c>
      <c r="S145" s="19">
        <v>8609</v>
      </c>
      <c r="T145" s="25" t="s">
        <v>550</v>
      </c>
    </row>
    <row r="146" spans="18:20" x14ac:dyDescent="0.25">
      <c r="R146" s="17">
        <v>34338</v>
      </c>
      <c r="S146" s="19">
        <v>8584.5</v>
      </c>
      <c r="T146" s="25" t="s">
        <v>513</v>
      </c>
    </row>
    <row r="147" spans="18:20" x14ac:dyDescent="0.25">
      <c r="R147" s="17">
        <v>66875</v>
      </c>
      <c r="S147" s="19">
        <v>8359.375</v>
      </c>
      <c r="T147" s="25" t="s">
        <v>528</v>
      </c>
    </row>
    <row r="148" spans="18:20" x14ac:dyDescent="0.25">
      <c r="R148" s="17">
        <v>125368</v>
      </c>
      <c r="S148" s="19">
        <v>7835.5</v>
      </c>
      <c r="T148" s="25" t="s">
        <v>496</v>
      </c>
    </row>
    <row r="149" spans="18:20" x14ac:dyDescent="0.25">
      <c r="R149" s="17">
        <v>54841</v>
      </c>
      <c r="S149" s="19">
        <v>7834.4285714285697</v>
      </c>
      <c r="T149" s="25" t="s">
        <v>520</v>
      </c>
    </row>
    <row r="150" spans="18:20" x14ac:dyDescent="0.25">
      <c r="R150" s="17">
        <v>15392</v>
      </c>
      <c r="S150" s="19">
        <v>7696</v>
      </c>
      <c r="T150" s="25" t="s">
        <v>556</v>
      </c>
    </row>
    <row r="151" spans="18:20" x14ac:dyDescent="0.25">
      <c r="R151" s="17">
        <v>7536</v>
      </c>
      <c r="S151" s="19">
        <v>7536</v>
      </c>
      <c r="T151" s="25" t="s">
        <v>607</v>
      </c>
    </row>
    <row r="152" spans="18:20" x14ac:dyDescent="0.25">
      <c r="R152" s="17">
        <v>7221</v>
      </c>
      <c r="S152" s="19">
        <v>7221</v>
      </c>
      <c r="T152" s="25" t="s">
        <v>577</v>
      </c>
    </row>
    <row r="153" spans="18:20" x14ac:dyDescent="0.25">
      <c r="R153" s="17">
        <v>62284</v>
      </c>
      <c r="S153" s="19">
        <v>6920.4444444444398</v>
      </c>
      <c r="T153" s="25" t="s">
        <v>510</v>
      </c>
    </row>
    <row r="154" spans="18:20" x14ac:dyDescent="0.25">
      <c r="R154" s="17">
        <v>6821</v>
      </c>
      <c r="S154" s="19">
        <v>6821</v>
      </c>
      <c r="T154" s="25" t="s">
        <v>526</v>
      </c>
    </row>
    <row r="155" spans="18:20" x14ac:dyDescent="0.25">
      <c r="R155" s="17">
        <v>360112</v>
      </c>
      <c r="S155" s="19">
        <v>6794.5660377358499</v>
      </c>
      <c r="T155" s="25" t="s">
        <v>477</v>
      </c>
    </row>
    <row r="156" spans="18:20" x14ac:dyDescent="0.25">
      <c r="R156" s="17">
        <v>53858</v>
      </c>
      <c r="S156" s="19">
        <v>6732.25</v>
      </c>
      <c r="T156" s="25" t="s">
        <v>506</v>
      </c>
    </row>
    <row r="157" spans="18:20" x14ac:dyDescent="0.25">
      <c r="R157" s="17">
        <v>13412</v>
      </c>
      <c r="S157" s="19">
        <v>6706</v>
      </c>
      <c r="T157" s="25" t="s">
        <v>549</v>
      </c>
    </row>
    <row r="158" spans="18:20" x14ac:dyDescent="0.25">
      <c r="R158" s="17">
        <v>13404</v>
      </c>
      <c r="S158" s="19">
        <v>6702</v>
      </c>
      <c r="T158" s="25" t="s">
        <v>561</v>
      </c>
    </row>
    <row r="159" spans="18:20" x14ac:dyDescent="0.25">
      <c r="R159" s="17">
        <v>26420</v>
      </c>
      <c r="S159" s="19">
        <v>6605</v>
      </c>
      <c r="T159" s="25" t="s">
        <v>519</v>
      </c>
    </row>
    <row r="160" spans="18:20" x14ac:dyDescent="0.25">
      <c r="R160" s="17">
        <v>39402</v>
      </c>
      <c r="S160" s="19">
        <v>6567</v>
      </c>
      <c r="T160" s="25" t="s">
        <v>525</v>
      </c>
    </row>
    <row r="161" spans="18:20" x14ac:dyDescent="0.25">
      <c r="R161" s="17">
        <v>25661</v>
      </c>
      <c r="S161" s="19">
        <v>6415.25</v>
      </c>
      <c r="T161" s="25" t="s">
        <v>559</v>
      </c>
    </row>
    <row r="162" spans="18:20" x14ac:dyDescent="0.25">
      <c r="R162" s="17">
        <v>64128</v>
      </c>
      <c r="S162" s="19">
        <v>6412.8</v>
      </c>
      <c r="T162" s="25" t="s">
        <v>521</v>
      </c>
    </row>
    <row r="163" spans="18:20" x14ac:dyDescent="0.25">
      <c r="R163" s="17">
        <v>25553</v>
      </c>
      <c r="S163" s="19">
        <v>6388.25</v>
      </c>
      <c r="T163" s="25" t="s">
        <v>497</v>
      </c>
    </row>
    <row r="164" spans="18:20" x14ac:dyDescent="0.25">
      <c r="R164" s="17">
        <v>25437</v>
      </c>
      <c r="S164" s="19">
        <v>6359.25</v>
      </c>
      <c r="T164" s="25" t="s">
        <v>534</v>
      </c>
    </row>
    <row r="165" spans="18:20" x14ac:dyDescent="0.25">
      <c r="R165" s="17">
        <v>12528</v>
      </c>
      <c r="S165" s="19">
        <v>6264</v>
      </c>
      <c r="T165" s="25" t="s">
        <v>565</v>
      </c>
    </row>
    <row r="166" spans="18:20" x14ac:dyDescent="0.25">
      <c r="R166" s="17">
        <v>31011</v>
      </c>
      <c r="S166" s="19">
        <v>6202.2</v>
      </c>
      <c r="T166" s="25" t="s">
        <v>516</v>
      </c>
    </row>
    <row r="167" spans="18:20" x14ac:dyDescent="0.25">
      <c r="R167" s="17">
        <v>30966</v>
      </c>
      <c r="S167" s="19">
        <v>6193.2</v>
      </c>
      <c r="T167" s="25" t="s">
        <v>538</v>
      </c>
    </row>
    <row r="168" spans="18:20" x14ac:dyDescent="0.25">
      <c r="R168" s="17">
        <v>42624</v>
      </c>
      <c r="S168" s="19">
        <v>6089.1428571428596</v>
      </c>
      <c r="T168" s="25" t="s">
        <v>514</v>
      </c>
    </row>
    <row r="169" spans="18:20" x14ac:dyDescent="0.25">
      <c r="R169" s="17">
        <v>11460</v>
      </c>
      <c r="S169" s="19">
        <v>5730</v>
      </c>
      <c r="T169" s="25" t="s">
        <v>600</v>
      </c>
    </row>
    <row r="170" spans="18:20" x14ac:dyDescent="0.25">
      <c r="R170" s="17">
        <v>54207</v>
      </c>
      <c r="S170" s="19">
        <v>5420.7</v>
      </c>
      <c r="T170" s="25" t="s">
        <v>508</v>
      </c>
    </row>
    <row r="171" spans="18:20" x14ac:dyDescent="0.25">
      <c r="R171" s="17">
        <v>10162</v>
      </c>
      <c r="S171" s="19">
        <v>5081</v>
      </c>
      <c r="T171" s="25" t="s">
        <v>495</v>
      </c>
    </row>
    <row r="172" spans="18:20" x14ac:dyDescent="0.25">
      <c r="R172" s="17">
        <v>4770</v>
      </c>
      <c r="S172" s="19">
        <v>4770</v>
      </c>
      <c r="T172" s="25" t="s">
        <v>588</v>
      </c>
    </row>
    <row r="173" spans="18:20" x14ac:dyDescent="0.25">
      <c r="R173" s="17">
        <v>9492</v>
      </c>
      <c r="S173" s="19">
        <v>4746</v>
      </c>
      <c r="T173" s="25" t="s">
        <v>597</v>
      </c>
    </row>
    <row r="174" spans="18:20" x14ac:dyDescent="0.25">
      <c r="R174" s="17">
        <v>18326</v>
      </c>
      <c r="S174" s="19">
        <v>4581.5</v>
      </c>
      <c r="T174" s="25" t="s">
        <v>527</v>
      </c>
    </row>
    <row r="175" spans="18:20" x14ac:dyDescent="0.25">
      <c r="R175" s="17">
        <v>8529</v>
      </c>
      <c r="S175" s="19">
        <v>4264.5</v>
      </c>
      <c r="T175" s="25" t="s">
        <v>540</v>
      </c>
    </row>
    <row r="176" spans="18:20" x14ac:dyDescent="0.25">
      <c r="R176" s="17">
        <v>16181</v>
      </c>
      <c r="S176" s="19">
        <v>4045.25</v>
      </c>
      <c r="T176" s="25" t="s">
        <v>548</v>
      </c>
    </row>
    <row r="177" spans="18:20" x14ac:dyDescent="0.25">
      <c r="R177" s="17">
        <v>2700</v>
      </c>
      <c r="S177" s="19">
        <v>2700</v>
      </c>
      <c r="T177" s="25" t="s">
        <v>581</v>
      </c>
    </row>
    <row r="178" spans="18:20" x14ac:dyDescent="0.25">
      <c r="R178" s="17">
        <v>2230</v>
      </c>
      <c r="S178" s="19">
        <v>2230</v>
      </c>
      <c r="T178" s="25" t="s">
        <v>590</v>
      </c>
    </row>
    <row r="179" spans="18:20" x14ac:dyDescent="0.25">
      <c r="R179" s="17">
        <v>10895</v>
      </c>
      <c r="S179" s="82">
        <v>10895</v>
      </c>
      <c r="T179" s="25" t="s">
        <v>560</v>
      </c>
    </row>
    <row r="180" spans="18:20" x14ac:dyDescent="0.25">
      <c r="R180" s="17">
        <v>10675</v>
      </c>
      <c r="S180" s="82">
        <v>10675</v>
      </c>
      <c r="T180" s="25" t="s">
        <v>530</v>
      </c>
    </row>
    <row r="181" spans="18:20" x14ac:dyDescent="0.25">
      <c r="R181" s="17">
        <v>9771</v>
      </c>
      <c r="S181" s="82">
        <v>9771</v>
      </c>
      <c r="T181" s="25" t="s">
        <v>536</v>
      </c>
    </row>
    <row r="182" spans="18:20" x14ac:dyDescent="0.25">
      <c r="R182" s="17">
        <v>9701</v>
      </c>
      <c r="S182" s="82">
        <v>9701</v>
      </c>
      <c r="T182" s="25" t="s">
        <v>596</v>
      </c>
    </row>
    <row r="183" spans="18:20" x14ac:dyDescent="0.25">
      <c r="R183" s="17">
        <v>8692</v>
      </c>
      <c r="S183" s="82">
        <v>8692</v>
      </c>
      <c r="T183" s="25" t="s">
        <v>563</v>
      </c>
    </row>
    <row r="184" spans="18:20" x14ac:dyDescent="0.25">
      <c r="R184" s="17">
        <v>8162</v>
      </c>
      <c r="S184" s="82">
        <v>8162</v>
      </c>
      <c r="T184" s="25" t="s">
        <v>580</v>
      </c>
    </row>
    <row r="185" spans="18:20" x14ac:dyDescent="0.25">
      <c r="R185" s="17">
        <v>7776</v>
      </c>
      <c r="S185" s="82">
        <v>7776</v>
      </c>
      <c r="T185" s="25" t="s">
        <v>601</v>
      </c>
    </row>
    <row r="186" spans="18:20" x14ac:dyDescent="0.25">
      <c r="R186" s="17">
        <v>7706</v>
      </c>
      <c r="S186" s="82">
        <v>7706</v>
      </c>
      <c r="T186" s="25" t="s">
        <v>595</v>
      </c>
    </row>
    <row r="187" spans="18:20" x14ac:dyDescent="0.25">
      <c r="R187" s="17">
        <v>7207</v>
      </c>
      <c r="S187" s="82">
        <v>7207</v>
      </c>
      <c r="T187" s="25" t="s">
        <v>557</v>
      </c>
    </row>
    <row r="188" spans="18:20" x14ac:dyDescent="0.25">
      <c r="R188" s="17">
        <v>7089</v>
      </c>
      <c r="S188" s="82">
        <v>7089</v>
      </c>
      <c r="T188" s="25" t="s">
        <v>576</v>
      </c>
    </row>
    <row r="189" spans="18:20" x14ac:dyDescent="0.25">
      <c r="R189" s="17">
        <v>7040</v>
      </c>
      <c r="S189" s="82">
        <v>7040</v>
      </c>
      <c r="T189" s="25" t="s">
        <v>511</v>
      </c>
    </row>
    <row r="190" spans="18:20" x14ac:dyDescent="0.25">
      <c r="R190" s="17">
        <v>6504</v>
      </c>
      <c r="S190" s="82">
        <v>6504</v>
      </c>
      <c r="T190" s="25" t="s">
        <v>531</v>
      </c>
    </row>
    <row r="191" spans="18:20" x14ac:dyDescent="0.25">
      <c r="R191" s="17">
        <v>6376</v>
      </c>
      <c r="S191" s="82">
        <v>6376</v>
      </c>
      <c r="T191" s="25" t="s">
        <v>584</v>
      </c>
    </row>
    <row r="192" spans="18:20" x14ac:dyDescent="0.25">
      <c r="R192" s="17">
        <v>6232</v>
      </c>
      <c r="S192" s="82">
        <v>6232</v>
      </c>
      <c r="T192" s="25" t="s">
        <v>566</v>
      </c>
    </row>
    <row r="193" spans="18:20" x14ac:dyDescent="0.25">
      <c r="R193" s="17">
        <v>6183</v>
      </c>
      <c r="S193" s="82">
        <v>6183</v>
      </c>
      <c r="T193" s="25" t="s">
        <v>567</v>
      </c>
    </row>
    <row r="194" spans="18:20" x14ac:dyDescent="0.25">
      <c r="R194" s="17">
        <v>6108</v>
      </c>
      <c r="S194" s="82">
        <v>6108</v>
      </c>
      <c r="T194" s="25" t="s">
        <v>491</v>
      </c>
    </row>
    <row r="195" spans="18:20" x14ac:dyDescent="0.25">
      <c r="R195" s="17">
        <v>6093</v>
      </c>
      <c r="S195" s="82">
        <v>6093</v>
      </c>
      <c r="T195" s="25" t="s">
        <v>481</v>
      </c>
    </row>
    <row r="196" spans="18:20" x14ac:dyDescent="0.25">
      <c r="R196" s="17">
        <v>5961</v>
      </c>
      <c r="S196" s="82">
        <v>5961</v>
      </c>
      <c r="T196" s="25" t="s">
        <v>544</v>
      </c>
    </row>
    <row r="197" spans="18:20" x14ac:dyDescent="0.25">
      <c r="R197" s="17">
        <v>5687</v>
      </c>
      <c r="S197" s="82">
        <v>5687</v>
      </c>
      <c r="T197" s="25" t="s">
        <v>585</v>
      </c>
    </row>
    <row r="198" spans="18:20" x14ac:dyDescent="0.25">
      <c r="R198" s="17">
        <v>5526</v>
      </c>
      <c r="S198" s="82">
        <v>5526</v>
      </c>
      <c r="T198" s="25" t="s">
        <v>608</v>
      </c>
    </row>
    <row r="199" spans="18:20" x14ac:dyDescent="0.25">
      <c r="R199" s="17">
        <v>5513</v>
      </c>
      <c r="S199" s="82">
        <v>5513</v>
      </c>
      <c r="T199" s="25" t="s">
        <v>603</v>
      </c>
    </row>
    <row r="200" spans="18:20" x14ac:dyDescent="0.25">
      <c r="R200" s="17">
        <v>5507</v>
      </c>
      <c r="S200" s="82">
        <v>5507</v>
      </c>
      <c r="T200" s="25" t="s">
        <v>533</v>
      </c>
    </row>
    <row r="201" spans="18:20" x14ac:dyDescent="0.25">
      <c r="R201" s="17">
        <v>5475</v>
      </c>
      <c r="S201" s="82">
        <v>5475</v>
      </c>
      <c r="T201" s="25" t="s">
        <v>562</v>
      </c>
    </row>
    <row r="202" spans="18:20" x14ac:dyDescent="0.25">
      <c r="R202" s="17">
        <v>5221</v>
      </c>
      <c r="S202" s="82">
        <v>5221</v>
      </c>
      <c r="T202" s="25" t="s">
        <v>515</v>
      </c>
    </row>
    <row r="203" spans="18:20" x14ac:dyDescent="0.25">
      <c r="R203" s="17">
        <v>5220</v>
      </c>
      <c r="S203" s="82">
        <v>5220</v>
      </c>
      <c r="T203" s="25" t="s">
        <v>552</v>
      </c>
    </row>
    <row r="204" spans="18:20" x14ac:dyDescent="0.25">
      <c r="R204" s="17">
        <v>4938</v>
      </c>
      <c r="S204" s="82">
        <v>4938</v>
      </c>
      <c r="T204" s="25" t="s">
        <v>485</v>
      </c>
    </row>
    <row r="205" spans="18:20" x14ac:dyDescent="0.25">
      <c r="R205" s="17">
        <v>4937</v>
      </c>
      <c r="S205" s="82">
        <v>4937</v>
      </c>
      <c r="T205" s="25" t="s">
        <v>554</v>
      </c>
    </row>
    <row r="206" spans="18:20" x14ac:dyDescent="0.25">
      <c r="R206" s="17">
        <v>4908</v>
      </c>
      <c r="S206" s="82">
        <v>4908</v>
      </c>
      <c r="T206" s="25" t="s">
        <v>80</v>
      </c>
    </row>
    <row r="207" spans="18:20" x14ac:dyDescent="0.25">
      <c r="R207" s="17">
        <v>4908</v>
      </c>
      <c r="S207" s="82">
        <v>4908</v>
      </c>
      <c r="T207" s="25" t="s">
        <v>60</v>
      </c>
    </row>
    <row r="208" spans="18:20" x14ac:dyDescent="0.25">
      <c r="R208" s="17">
        <v>4773</v>
      </c>
      <c r="S208" s="82">
        <v>4773</v>
      </c>
      <c r="T208" s="25" t="s">
        <v>543</v>
      </c>
    </row>
    <row r="209" spans="18:20" x14ac:dyDescent="0.25">
      <c r="R209" s="17">
        <v>4610</v>
      </c>
      <c r="S209" s="82">
        <v>4610</v>
      </c>
      <c r="T209" s="25" t="s">
        <v>604</v>
      </c>
    </row>
    <row r="210" spans="18:20" x14ac:dyDescent="0.25">
      <c r="R210" s="17">
        <v>4276</v>
      </c>
      <c r="S210" s="82">
        <v>4276</v>
      </c>
      <c r="T210" s="25" t="s">
        <v>598</v>
      </c>
    </row>
    <row r="211" spans="18:20" x14ac:dyDescent="0.25">
      <c r="R211" s="17">
        <v>4194</v>
      </c>
      <c r="S211" s="82">
        <v>4194</v>
      </c>
      <c r="T211" s="25" t="s">
        <v>499</v>
      </c>
    </row>
    <row r="212" spans="18:20" x14ac:dyDescent="0.25">
      <c r="R212" s="17">
        <v>4075</v>
      </c>
      <c r="S212" s="82">
        <v>4075</v>
      </c>
      <c r="T212" s="25" t="s">
        <v>572</v>
      </c>
    </row>
    <row r="213" spans="18:20" x14ac:dyDescent="0.25">
      <c r="R213" s="17">
        <v>3620</v>
      </c>
      <c r="S213" s="82">
        <v>3620</v>
      </c>
      <c r="T213" s="25" t="s">
        <v>609</v>
      </c>
    </row>
    <row r="214" spans="18:20" x14ac:dyDescent="0.25">
      <c r="R214" s="17">
        <v>3619</v>
      </c>
      <c r="S214" s="82">
        <v>3619</v>
      </c>
      <c r="T214" s="25" t="s">
        <v>523</v>
      </c>
    </row>
    <row r="215" spans="18:20" x14ac:dyDescent="0.25">
      <c r="R215" s="17">
        <v>3596</v>
      </c>
      <c r="S215" s="82">
        <v>3596</v>
      </c>
      <c r="T215" s="25" t="s">
        <v>586</v>
      </c>
    </row>
    <row r="216" spans="18:20" x14ac:dyDescent="0.25">
      <c r="R216" s="17">
        <v>3540</v>
      </c>
      <c r="S216" s="82">
        <v>3540</v>
      </c>
      <c r="T216" s="25" t="s">
        <v>545</v>
      </c>
    </row>
    <row r="217" spans="18:20" x14ac:dyDescent="0.25">
      <c r="R217" s="17">
        <v>3347</v>
      </c>
      <c r="S217" s="82">
        <v>3347</v>
      </c>
      <c r="T217" s="25" t="s">
        <v>593</v>
      </c>
    </row>
    <row r="218" spans="18:20" x14ac:dyDescent="0.25">
      <c r="R218" s="17">
        <v>2886</v>
      </c>
      <c r="S218" s="82">
        <v>2886</v>
      </c>
      <c r="T218" s="25" t="s">
        <v>488</v>
      </c>
    </row>
    <row r="219" spans="18:20" x14ac:dyDescent="0.25">
      <c r="R219" s="17">
        <v>2686</v>
      </c>
      <c r="S219" s="82">
        <v>2686</v>
      </c>
      <c r="T219" s="25" t="s">
        <v>494</v>
      </c>
    </row>
    <row r="220" spans="18:20" x14ac:dyDescent="0.25">
      <c r="R220" s="17">
        <v>2638</v>
      </c>
      <c r="S220" s="82">
        <v>2638</v>
      </c>
      <c r="T220" s="25" t="s">
        <v>610</v>
      </c>
    </row>
    <row r="221" spans="18:20" x14ac:dyDescent="0.25">
      <c r="R221" s="17">
        <v>2587</v>
      </c>
      <c r="S221" s="82">
        <v>2587</v>
      </c>
      <c r="T221" s="25" t="s">
        <v>553</v>
      </c>
    </row>
    <row r="222" spans="18:20" x14ac:dyDescent="0.25">
      <c r="R222" s="17">
        <v>2416</v>
      </c>
      <c r="S222" s="82">
        <v>2416</v>
      </c>
      <c r="T222" s="25" t="s">
        <v>594</v>
      </c>
    </row>
    <row r="223" spans="18:20" x14ac:dyDescent="0.25">
      <c r="R223" s="17">
        <v>2370</v>
      </c>
      <c r="S223" s="82">
        <v>2370</v>
      </c>
      <c r="T223" s="25" t="s">
        <v>505</v>
      </c>
    </row>
    <row r="224" spans="18:20" x14ac:dyDescent="0.25">
      <c r="R224" s="17">
        <v>2333</v>
      </c>
      <c r="S224" s="82">
        <v>2333</v>
      </c>
      <c r="T224" s="25" t="s">
        <v>487</v>
      </c>
    </row>
    <row r="225" spans="18:20" x14ac:dyDescent="0.25">
      <c r="R225" s="17">
        <v>2239</v>
      </c>
      <c r="S225" s="82">
        <v>2239</v>
      </c>
      <c r="T225" s="25" t="s">
        <v>574</v>
      </c>
    </row>
    <row r="226" spans="18:20" x14ac:dyDescent="0.25">
      <c r="R226" s="17">
        <v>2237</v>
      </c>
      <c r="S226" s="82">
        <v>2237</v>
      </c>
      <c r="T226" s="25" t="s">
        <v>575</v>
      </c>
    </row>
    <row r="227" spans="18:20" x14ac:dyDescent="0.25">
      <c r="R227" s="17">
        <v>2228</v>
      </c>
      <c r="S227" s="82">
        <v>2228</v>
      </c>
      <c r="T227" s="25" t="s">
        <v>512</v>
      </c>
    </row>
    <row r="228" spans="18:20" x14ac:dyDescent="0.25">
      <c r="R228" s="17">
        <v>2204</v>
      </c>
      <c r="S228" s="82">
        <v>2204</v>
      </c>
      <c r="T228" s="25" t="s">
        <v>591</v>
      </c>
    </row>
    <row r="229" spans="18:20" x14ac:dyDescent="0.25">
      <c r="R229" s="17">
        <v>2003</v>
      </c>
      <c r="S229" s="82">
        <v>2003</v>
      </c>
      <c r="T229" s="25" t="s">
        <v>583</v>
      </c>
    </row>
    <row r="230" spans="18:20" x14ac:dyDescent="0.25">
      <c r="R230" s="17">
        <v>2001</v>
      </c>
      <c r="S230" s="82">
        <v>2001</v>
      </c>
      <c r="T230" s="25" t="s">
        <v>582</v>
      </c>
    </row>
    <row r="231" spans="18:20" x14ac:dyDescent="0.25">
      <c r="R231" s="17">
        <v>1615</v>
      </c>
      <c r="S231" s="82">
        <v>1615</v>
      </c>
      <c r="T231" s="25" t="s">
        <v>592</v>
      </c>
    </row>
    <row r="232" spans="18:20" x14ac:dyDescent="0.25">
      <c r="R232" s="17">
        <v>1584</v>
      </c>
      <c r="S232" s="82">
        <v>1584</v>
      </c>
      <c r="T232" s="25" t="s">
        <v>546</v>
      </c>
    </row>
    <row r="233" spans="18:20" x14ac:dyDescent="0.25">
      <c r="R233" s="17">
        <v>1544</v>
      </c>
      <c r="S233" s="82">
        <v>1544</v>
      </c>
      <c r="T233" s="25" t="s">
        <v>479</v>
      </c>
    </row>
    <row r="234" spans="18:20" x14ac:dyDescent="0.25">
      <c r="R234" s="17">
        <v>1522</v>
      </c>
      <c r="S234" s="82">
        <v>1522</v>
      </c>
      <c r="T234" s="25" t="s">
        <v>578</v>
      </c>
    </row>
    <row r="235" spans="18:20" x14ac:dyDescent="0.25">
      <c r="R235" s="17">
        <v>1380</v>
      </c>
      <c r="S235" s="82">
        <v>1380</v>
      </c>
      <c r="T235" s="25" t="s">
        <v>571</v>
      </c>
    </row>
    <row r="236" spans="18:20" x14ac:dyDescent="0.25">
      <c r="R236" s="17">
        <v>1282</v>
      </c>
      <c r="S236" s="82">
        <v>1282</v>
      </c>
      <c r="T236" s="25" t="s">
        <v>518</v>
      </c>
    </row>
    <row r="237" spans="18:20" x14ac:dyDescent="0.25">
      <c r="R237" s="17">
        <v>1257</v>
      </c>
      <c r="S237" s="82">
        <v>1257</v>
      </c>
      <c r="T237" s="25" t="s">
        <v>517</v>
      </c>
    </row>
    <row r="238" spans="18:20" x14ac:dyDescent="0.25">
      <c r="R238" s="17">
        <v>1205</v>
      </c>
      <c r="S238" s="82">
        <v>1205</v>
      </c>
      <c r="T238" s="25" t="s">
        <v>587</v>
      </c>
    </row>
    <row r="239" spans="18:20" x14ac:dyDescent="0.25">
      <c r="R239" s="17">
        <v>1107</v>
      </c>
      <c r="S239" s="82">
        <v>1107</v>
      </c>
      <c r="T239" s="25" t="s">
        <v>493</v>
      </c>
    </row>
    <row r="240" spans="18:20" x14ac:dyDescent="0.25">
      <c r="R240" s="17">
        <v>1025</v>
      </c>
      <c r="S240" s="82">
        <v>1025</v>
      </c>
      <c r="T240" s="25" t="s">
        <v>547</v>
      </c>
    </row>
    <row r="241" spans="18:20" x14ac:dyDescent="0.25">
      <c r="R241" s="17">
        <v>838</v>
      </c>
      <c r="S241" s="82">
        <v>838</v>
      </c>
      <c r="T241" s="25" t="s">
        <v>504</v>
      </c>
    </row>
    <row r="242" spans="18:20" x14ac:dyDescent="0.25">
      <c r="R242" s="17">
        <v>793</v>
      </c>
      <c r="S242" s="82">
        <v>793</v>
      </c>
      <c r="T242" s="25" t="s">
        <v>569</v>
      </c>
    </row>
    <row r="243" spans="18:20" x14ac:dyDescent="0.25">
      <c r="R243" s="17">
        <v>781</v>
      </c>
      <c r="S243" s="82">
        <v>781</v>
      </c>
      <c r="T243" s="25" t="s">
        <v>568</v>
      </c>
    </row>
    <row r="244" spans="18:20" x14ac:dyDescent="0.25">
      <c r="R244" s="17">
        <v>741</v>
      </c>
      <c r="S244" s="82">
        <v>741</v>
      </c>
      <c r="T244" s="25" t="s">
        <v>573</v>
      </c>
    </row>
    <row r="245" spans="18:20" x14ac:dyDescent="0.25">
      <c r="R245" s="17">
        <v>712</v>
      </c>
      <c r="S245" s="82">
        <v>712</v>
      </c>
      <c r="T245" s="25" t="s">
        <v>570</v>
      </c>
    </row>
  </sheetData>
  <mergeCells count="2">
    <mergeCell ref="E1:F1"/>
    <mergeCell ref="W1:X1"/>
  </mergeCells>
  <phoneticPr fontId="5"/>
  <pageMargins left="0" right="0" top="0.39370078740157477" bottom="0.39370078740157477" header="0" footer="0"/>
  <headerFooter>
    <oddHeader>&amp;C&amp;A</oddHeader>
    <oddFooter>&amp;Cページ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16"/>
  <sheetViews>
    <sheetView workbookViewId="0">
      <pane xSplit="2" ySplit="2" topLeftCell="N16" activePane="bottomRight" state="frozen"/>
      <selection pane="topRight" activeCell="C1" sqref="C1"/>
      <selection pane="bottomLeft" activeCell="A3" sqref="A3"/>
      <selection pane="bottomRight" activeCell="Q1" sqref="Q1"/>
    </sheetView>
  </sheetViews>
  <sheetFormatPr defaultRowHeight="15" x14ac:dyDescent="0.25"/>
  <cols>
    <col min="1" max="1" width="10.69921875" style="84" customWidth="1"/>
    <col min="2" max="2" width="10.69921875" style="25" customWidth="1"/>
    <col min="3" max="3" width="10.69921875" style="83" customWidth="1"/>
    <col min="4" max="4" width="9.5" style="17" customWidth="1"/>
    <col min="5" max="5" width="10.69921875" style="17" customWidth="1"/>
    <col min="6" max="6" width="14.296875" style="17" customWidth="1"/>
    <col min="7" max="7" width="10.69921875" style="17" customWidth="1"/>
    <col min="8" max="8" width="13" style="17" customWidth="1"/>
    <col min="9" max="9" width="12.3984375" style="17" customWidth="1"/>
    <col min="10" max="1024" width="10.69921875" style="17" customWidth="1"/>
  </cols>
  <sheetData>
    <row r="1" spans="1:22" x14ac:dyDescent="0.25">
      <c r="A1" s="71"/>
      <c r="B1" s="71"/>
      <c r="Q1" s="17" t="s">
        <v>611</v>
      </c>
      <c r="R1" s="19"/>
    </row>
    <row r="2" spans="1:22" x14ac:dyDescent="0.25">
      <c r="A2" s="71"/>
      <c r="B2" s="71"/>
      <c r="C2" s="68" t="s">
        <v>29</v>
      </c>
      <c r="D2" s="40" t="s">
        <v>26</v>
      </c>
      <c r="E2" s="66" t="s">
        <v>25</v>
      </c>
      <c r="F2" s="38" t="s">
        <v>189</v>
      </c>
      <c r="G2" s="17" t="s">
        <v>346</v>
      </c>
      <c r="H2" s="14" t="s">
        <v>28</v>
      </c>
      <c r="I2" s="67" t="s">
        <v>347</v>
      </c>
      <c r="J2" s="18" t="s">
        <v>2</v>
      </c>
      <c r="K2" s="17" t="s">
        <v>612</v>
      </c>
      <c r="L2" s="17" t="s">
        <v>613</v>
      </c>
      <c r="M2" s="17" t="s">
        <v>614</v>
      </c>
      <c r="N2" s="17" t="s">
        <v>615</v>
      </c>
      <c r="Q2" s="17" t="s">
        <v>203</v>
      </c>
      <c r="R2" s="19"/>
    </row>
    <row r="3" spans="1:22" x14ac:dyDescent="0.25">
      <c r="B3" s="25" t="s">
        <v>616</v>
      </c>
      <c r="C3" s="68">
        <f t="shared" ref="C3:N3" si="0">SUM(C5:C58)</f>
        <v>74</v>
      </c>
      <c r="D3" s="40">
        <f t="shared" si="0"/>
        <v>65</v>
      </c>
      <c r="E3" s="66">
        <f t="shared" si="0"/>
        <v>51</v>
      </c>
      <c r="F3" s="38">
        <f t="shared" si="0"/>
        <v>35</v>
      </c>
      <c r="G3" s="17">
        <f t="shared" si="0"/>
        <v>22</v>
      </c>
      <c r="H3" s="14">
        <f t="shared" si="0"/>
        <v>16</v>
      </c>
      <c r="I3" s="85">
        <f t="shared" si="0"/>
        <v>14</v>
      </c>
      <c r="J3" s="18">
        <f t="shared" si="0"/>
        <v>12</v>
      </c>
      <c r="K3" s="17">
        <f t="shared" si="0"/>
        <v>12</v>
      </c>
      <c r="L3" s="17">
        <f t="shared" si="0"/>
        <v>10</v>
      </c>
      <c r="M3" s="17">
        <f t="shared" si="0"/>
        <v>12</v>
      </c>
      <c r="N3" s="17">
        <f t="shared" si="0"/>
        <v>21</v>
      </c>
      <c r="O3" s="17">
        <f>SUM(C3:N3)</f>
        <v>344</v>
      </c>
      <c r="Q3" s="17">
        <f>SUM(Q5:Q58)</f>
        <v>2644391</v>
      </c>
      <c r="R3" s="19">
        <f>IF(O3=0,"★",SUM(Q3/O3))</f>
        <v>7687.1831395348836</v>
      </c>
    </row>
    <row r="4" spans="1:22" x14ac:dyDescent="0.25">
      <c r="C4" s="68"/>
      <c r="D4" s="40"/>
      <c r="E4" s="66"/>
      <c r="F4" s="38"/>
      <c r="H4" s="14"/>
      <c r="I4" s="67"/>
      <c r="J4" s="18"/>
      <c r="R4" s="19"/>
    </row>
    <row r="5" spans="1:22" x14ac:dyDescent="0.25">
      <c r="A5" s="84" t="s">
        <v>617</v>
      </c>
      <c r="B5" s="25" t="s">
        <v>6</v>
      </c>
      <c r="C5" s="68">
        <v>6</v>
      </c>
      <c r="D5" s="40">
        <v>2</v>
      </c>
      <c r="E5" s="66">
        <v>1</v>
      </c>
      <c r="F5" s="38">
        <v>3</v>
      </c>
      <c r="H5" s="14"/>
      <c r="I5" s="67"/>
      <c r="J5" s="18"/>
      <c r="O5" s="17">
        <f t="shared" ref="O5:O36" si="1">SUM(C5:N5)</f>
        <v>12</v>
      </c>
      <c r="P5" s="17" t="s">
        <v>40</v>
      </c>
      <c r="Q5" s="17">
        <v>126125</v>
      </c>
      <c r="R5" s="19">
        <f t="shared" ref="R5:R36" si="2">IF(O5=0,"★",SUM(Q5/O5))</f>
        <v>10510.416666666666</v>
      </c>
    </row>
    <row r="6" spans="1:22" x14ac:dyDescent="0.25">
      <c r="A6" s="84" t="s">
        <v>617</v>
      </c>
      <c r="B6" s="25" t="s">
        <v>618</v>
      </c>
      <c r="C6" s="68">
        <v>3</v>
      </c>
      <c r="D6" s="40">
        <v>1</v>
      </c>
      <c r="E6" s="66">
        <v>1</v>
      </c>
      <c r="F6" s="38">
        <v>3</v>
      </c>
      <c r="H6" s="14"/>
      <c r="I6" s="67"/>
      <c r="J6" s="18"/>
      <c r="N6" s="17">
        <v>1</v>
      </c>
      <c r="O6" s="17">
        <f t="shared" si="1"/>
        <v>9</v>
      </c>
      <c r="Q6" s="17">
        <v>84187</v>
      </c>
      <c r="R6" s="19">
        <f t="shared" si="2"/>
        <v>9354.1111111111113</v>
      </c>
    </row>
    <row r="7" spans="1:22" x14ac:dyDescent="0.25">
      <c r="A7" s="84" t="s">
        <v>617</v>
      </c>
      <c r="B7" s="25" t="s">
        <v>619</v>
      </c>
      <c r="C7" s="68">
        <v>7</v>
      </c>
      <c r="D7" s="40">
        <v>4</v>
      </c>
      <c r="E7" s="66">
        <v>2</v>
      </c>
      <c r="F7" s="38">
        <v>3</v>
      </c>
      <c r="H7" s="14"/>
      <c r="I7" s="67"/>
      <c r="J7" s="18"/>
      <c r="L7" s="17">
        <v>2</v>
      </c>
      <c r="O7" s="17">
        <f t="shared" si="1"/>
        <v>18</v>
      </c>
      <c r="Q7" s="17">
        <v>171556</v>
      </c>
      <c r="R7" s="19">
        <f t="shared" si="2"/>
        <v>9530.8888888888887</v>
      </c>
    </row>
    <row r="8" spans="1:22" x14ac:dyDescent="0.25">
      <c r="A8" s="84" t="s">
        <v>617</v>
      </c>
      <c r="B8" s="25" t="s">
        <v>620</v>
      </c>
      <c r="C8" s="68">
        <v>3</v>
      </c>
      <c r="D8" s="40">
        <v>3</v>
      </c>
      <c r="E8" s="66">
        <v>8</v>
      </c>
      <c r="F8" s="38">
        <v>5</v>
      </c>
      <c r="G8" s="17">
        <v>2</v>
      </c>
      <c r="H8" s="14">
        <v>2</v>
      </c>
      <c r="I8" s="67"/>
      <c r="J8" s="18">
        <v>6</v>
      </c>
      <c r="L8" s="17">
        <v>4</v>
      </c>
      <c r="N8" s="17">
        <f>1+1</f>
        <v>2</v>
      </c>
      <c r="O8" s="17">
        <f t="shared" si="1"/>
        <v>35</v>
      </c>
      <c r="Q8" s="17">
        <v>95038</v>
      </c>
      <c r="R8" s="19">
        <f t="shared" si="2"/>
        <v>2715.3714285714286</v>
      </c>
    </row>
    <row r="9" spans="1:22" x14ac:dyDescent="0.25">
      <c r="A9" s="84" t="s">
        <v>617</v>
      </c>
      <c r="B9" s="25" t="s">
        <v>621</v>
      </c>
      <c r="C9" s="68"/>
      <c r="D9" s="40"/>
      <c r="E9" s="66">
        <v>1</v>
      </c>
      <c r="F9" s="38"/>
      <c r="H9" s="14"/>
      <c r="I9" s="67"/>
      <c r="J9" s="18"/>
      <c r="L9" s="17">
        <v>2</v>
      </c>
      <c r="N9" s="69">
        <f>1+2</f>
        <v>3</v>
      </c>
      <c r="O9" s="17">
        <f t="shared" si="1"/>
        <v>6</v>
      </c>
      <c r="Q9" s="17">
        <v>44813</v>
      </c>
      <c r="R9" s="19">
        <f t="shared" si="2"/>
        <v>7468.833333333333</v>
      </c>
    </row>
    <row r="10" spans="1:22" x14ac:dyDescent="0.25">
      <c r="A10" s="84" t="s">
        <v>617</v>
      </c>
      <c r="B10" s="25" t="s">
        <v>622</v>
      </c>
      <c r="C10" s="68">
        <v>3</v>
      </c>
      <c r="D10" s="40">
        <v>4</v>
      </c>
      <c r="E10" s="66">
        <v>4</v>
      </c>
      <c r="F10" s="38">
        <v>1</v>
      </c>
      <c r="H10" s="14"/>
      <c r="I10" s="67"/>
      <c r="J10" s="18">
        <v>2</v>
      </c>
      <c r="O10" s="17">
        <f t="shared" si="1"/>
        <v>14</v>
      </c>
      <c r="Q10" s="17">
        <v>137624</v>
      </c>
      <c r="R10" s="19">
        <f t="shared" si="2"/>
        <v>9830.2857142857138</v>
      </c>
    </row>
    <row r="11" spans="1:22" x14ac:dyDescent="0.25">
      <c r="A11" s="84" t="s">
        <v>617</v>
      </c>
      <c r="B11" s="25" t="s">
        <v>623</v>
      </c>
      <c r="C11" s="68">
        <v>5</v>
      </c>
      <c r="D11" s="40"/>
      <c r="E11" s="66">
        <v>1</v>
      </c>
      <c r="F11" s="38">
        <v>4</v>
      </c>
      <c r="G11" s="17">
        <v>1</v>
      </c>
      <c r="H11" s="14">
        <v>5</v>
      </c>
      <c r="I11" s="67">
        <v>1</v>
      </c>
      <c r="J11" s="18"/>
      <c r="L11" s="17">
        <v>2</v>
      </c>
      <c r="N11" s="17">
        <v>2</v>
      </c>
      <c r="O11" s="17">
        <f t="shared" si="1"/>
        <v>21</v>
      </c>
      <c r="Q11" s="17">
        <v>71212</v>
      </c>
      <c r="R11" s="19">
        <f t="shared" si="2"/>
        <v>3391.0476190476193</v>
      </c>
    </row>
    <row r="12" spans="1:22" x14ac:dyDescent="0.25">
      <c r="A12" s="84" t="s">
        <v>617</v>
      </c>
      <c r="B12" s="25" t="s">
        <v>10</v>
      </c>
      <c r="C12" s="68">
        <v>4</v>
      </c>
      <c r="D12" s="40">
        <v>2</v>
      </c>
      <c r="E12" s="66">
        <v>3</v>
      </c>
      <c r="F12" s="38">
        <v>1</v>
      </c>
      <c r="H12" s="14">
        <v>2</v>
      </c>
      <c r="I12" s="67"/>
      <c r="J12" s="18"/>
      <c r="M12" s="17">
        <v>2</v>
      </c>
      <c r="N12" s="74">
        <v>1</v>
      </c>
      <c r="O12" s="17">
        <f t="shared" si="1"/>
        <v>15</v>
      </c>
      <c r="Q12" s="17">
        <v>97820</v>
      </c>
      <c r="R12" s="19">
        <f t="shared" si="2"/>
        <v>6521.333333333333</v>
      </c>
    </row>
    <row r="13" spans="1:22" x14ac:dyDescent="0.25">
      <c r="A13" s="84" t="s">
        <v>617</v>
      </c>
      <c r="B13" s="25" t="s">
        <v>624</v>
      </c>
      <c r="C13" s="68">
        <v>9</v>
      </c>
      <c r="D13" s="40">
        <v>5</v>
      </c>
      <c r="E13" s="66">
        <v>8</v>
      </c>
      <c r="F13" s="38">
        <v>5</v>
      </c>
      <c r="G13" s="17">
        <v>1</v>
      </c>
      <c r="H13" s="14"/>
      <c r="I13" s="67">
        <v>1</v>
      </c>
      <c r="J13" s="18">
        <v>1</v>
      </c>
      <c r="N13" s="69">
        <f>1+1</f>
        <v>2</v>
      </c>
      <c r="O13" s="17">
        <f t="shared" si="1"/>
        <v>32</v>
      </c>
      <c r="Q13" s="17">
        <v>195573</v>
      </c>
      <c r="R13" s="19">
        <f t="shared" si="2"/>
        <v>6111.65625</v>
      </c>
    </row>
    <row r="14" spans="1:22" x14ac:dyDescent="0.25">
      <c r="A14" s="84" t="s">
        <v>617</v>
      </c>
      <c r="B14" s="25" t="s">
        <v>625</v>
      </c>
      <c r="C14" s="68">
        <v>5</v>
      </c>
      <c r="D14" s="40">
        <v>4</v>
      </c>
      <c r="E14" s="66">
        <v>1</v>
      </c>
      <c r="F14" s="38">
        <v>1</v>
      </c>
      <c r="G14" s="17">
        <v>1</v>
      </c>
      <c r="H14" s="14">
        <v>1</v>
      </c>
      <c r="I14" s="67"/>
      <c r="J14" s="18"/>
      <c r="N14" s="69">
        <v>1</v>
      </c>
      <c r="O14" s="17">
        <f t="shared" si="1"/>
        <v>14</v>
      </c>
      <c r="Q14" s="17">
        <v>155928</v>
      </c>
      <c r="R14" s="19">
        <f t="shared" si="2"/>
        <v>11137.714285714286</v>
      </c>
    </row>
    <row r="15" spans="1:22" x14ac:dyDescent="0.25">
      <c r="A15" s="84" t="s">
        <v>617</v>
      </c>
      <c r="B15" s="25" t="s">
        <v>626</v>
      </c>
      <c r="C15" s="68">
        <v>7</v>
      </c>
      <c r="D15" s="40">
        <v>5</v>
      </c>
      <c r="E15" s="66">
        <v>4</v>
      </c>
      <c r="F15" s="38"/>
      <c r="G15" s="17">
        <v>3</v>
      </c>
      <c r="H15" s="14">
        <v>2</v>
      </c>
      <c r="I15" s="67"/>
      <c r="J15" s="18">
        <v>1</v>
      </c>
      <c r="N15" s="69">
        <f>2+1+2</f>
        <v>5</v>
      </c>
      <c r="O15" s="17">
        <f t="shared" si="1"/>
        <v>27</v>
      </c>
      <c r="Q15" s="17">
        <v>287909</v>
      </c>
      <c r="R15" s="19">
        <f t="shared" si="2"/>
        <v>10663.296296296296</v>
      </c>
      <c r="T15" s="17">
        <f>SUM(O5:O16)</f>
        <v>203</v>
      </c>
      <c r="U15" s="17">
        <f>SUM(Q5:Q16)</f>
        <v>1474471</v>
      </c>
      <c r="V15" s="19">
        <f>IF(T15=0,"★",SUM(U15/T15))</f>
        <v>7263.4039408866993</v>
      </c>
    </row>
    <row r="16" spans="1:22" x14ac:dyDescent="0.25">
      <c r="A16" s="84" t="s">
        <v>617</v>
      </c>
      <c r="B16" s="25" t="s">
        <v>627</v>
      </c>
      <c r="C16" s="68"/>
      <c r="D16" s="40"/>
      <c r="E16" s="66"/>
      <c r="F16" s="38"/>
      <c r="H16" s="14"/>
      <c r="I16" s="67"/>
      <c r="J16" s="18"/>
      <c r="O16" s="17">
        <f t="shared" si="1"/>
        <v>0</v>
      </c>
      <c r="Q16" s="17">
        <v>6686</v>
      </c>
      <c r="R16" s="19" t="str">
        <f t="shared" si="2"/>
        <v>★</v>
      </c>
    </row>
    <row r="17" spans="1:29" x14ac:dyDescent="0.25">
      <c r="A17" s="84" t="s">
        <v>628</v>
      </c>
      <c r="B17" s="25" t="s">
        <v>628</v>
      </c>
      <c r="C17" s="68">
        <v>2</v>
      </c>
      <c r="D17" s="40">
        <v>3</v>
      </c>
      <c r="E17" s="66">
        <v>1</v>
      </c>
      <c r="F17" s="38"/>
      <c r="H17" s="14"/>
      <c r="I17" s="67">
        <v>3</v>
      </c>
      <c r="J17" s="18"/>
      <c r="K17" s="17">
        <v>1</v>
      </c>
      <c r="O17" s="17">
        <f t="shared" si="1"/>
        <v>10</v>
      </c>
      <c r="Q17" s="17">
        <v>68098</v>
      </c>
      <c r="R17" s="19">
        <f t="shared" si="2"/>
        <v>6809.8</v>
      </c>
    </row>
    <row r="18" spans="1:29" x14ac:dyDescent="0.25">
      <c r="A18" s="84" t="s">
        <v>628</v>
      </c>
      <c r="B18" s="25" t="s">
        <v>629</v>
      </c>
      <c r="C18" s="68"/>
      <c r="D18" s="40"/>
      <c r="E18" s="66"/>
      <c r="F18" s="38"/>
      <c r="H18" s="14"/>
      <c r="I18" s="67"/>
      <c r="J18" s="18"/>
      <c r="O18" s="17">
        <f t="shared" si="1"/>
        <v>0</v>
      </c>
      <c r="Q18" s="17">
        <v>4448</v>
      </c>
      <c r="R18" s="19" t="str">
        <f t="shared" si="2"/>
        <v>★</v>
      </c>
    </row>
    <row r="19" spans="1:29" x14ac:dyDescent="0.25">
      <c r="A19" s="84" t="s">
        <v>628</v>
      </c>
      <c r="B19" s="25" t="s">
        <v>630</v>
      </c>
      <c r="C19" s="68"/>
      <c r="D19" s="40"/>
      <c r="E19" s="66"/>
      <c r="F19" s="38"/>
      <c r="H19" s="14"/>
      <c r="I19" s="67"/>
      <c r="J19" s="18"/>
      <c r="O19" s="17">
        <f t="shared" si="1"/>
        <v>0</v>
      </c>
      <c r="Q19" s="17">
        <v>4869</v>
      </c>
      <c r="R19" s="19" t="str">
        <f t="shared" si="2"/>
        <v>★</v>
      </c>
    </row>
    <row r="20" spans="1:29" x14ac:dyDescent="0.25">
      <c r="A20" s="84" t="s">
        <v>628</v>
      </c>
      <c r="B20" s="25" t="s">
        <v>631</v>
      </c>
      <c r="C20" s="68"/>
      <c r="D20" s="40"/>
      <c r="E20" s="66"/>
      <c r="F20" s="38"/>
      <c r="H20" s="14"/>
      <c r="I20" s="67"/>
      <c r="J20" s="18"/>
      <c r="O20" s="17">
        <f t="shared" si="1"/>
        <v>0</v>
      </c>
      <c r="Q20" s="17">
        <v>5705</v>
      </c>
      <c r="R20" s="19" t="str">
        <f t="shared" si="2"/>
        <v>★</v>
      </c>
    </row>
    <row r="21" spans="1:29" x14ac:dyDescent="0.25">
      <c r="A21" s="84" t="s">
        <v>632</v>
      </c>
      <c r="B21" s="25" t="s">
        <v>632</v>
      </c>
      <c r="C21" s="68"/>
      <c r="D21" s="40">
        <v>6</v>
      </c>
      <c r="E21" s="66">
        <v>2</v>
      </c>
      <c r="F21" s="38"/>
      <c r="G21" s="17">
        <v>1</v>
      </c>
      <c r="H21" s="14"/>
      <c r="I21" s="67"/>
      <c r="J21" s="18"/>
      <c r="K21" s="17">
        <v>1</v>
      </c>
      <c r="M21" s="17">
        <v>6</v>
      </c>
      <c r="N21" s="74"/>
      <c r="O21" s="17">
        <f t="shared" si="1"/>
        <v>16</v>
      </c>
      <c r="Q21" s="17">
        <v>94050</v>
      </c>
      <c r="R21" s="19">
        <f t="shared" si="2"/>
        <v>5878.125</v>
      </c>
      <c r="T21" s="311" t="s">
        <v>633</v>
      </c>
      <c r="U21" s="311"/>
      <c r="V21" s="311"/>
      <c r="W21" s="311"/>
      <c r="X21" s="311"/>
      <c r="Y21" s="311"/>
      <c r="Z21" s="311"/>
      <c r="AA21" s="311"/>
      <c r="AB21" s="311"/>
      <c r="AC21" s="311"/>
    </row>
    <row r="22" spans="1:29" x14ac:dyDescent="0.25">
      <c r="A22" s="84" t="s">
        <v>634</v>
      </c>
      <c r="B22" s="25" t="s">
        <v>634</v>
      </c>
      <c r="C22" s="68">
        <v>1</v>
      </c>
      <c r="D22" s="40">
        <v>1</v>
      </c>
      <c r="E22" s="66"/>
      <c r="F22" s="38">
        <v>1</v>
      </c>
      <c r="H22" s="14"/>
      <c r="I22" s="67">
        <v>1</v>
      </c>
      <c r="J22" s="18"/>
      <c r="K22" s="17">
        <v>1</v>
      </c>
      <c r="O22" s="17">
        <f t="shared" si="1"/>
        <v>5</v>
      </c>
      <c r="Q22" s="17">
        <v>38881</v>
      </c>
      <c r="R22" s="19">
        <f t="shared" si="2"/>
        <v>7776.2</v>
      </c>
    </row>
    <row r="23" spans="1:29" x14ac:dyDescent="0.25">
      <c r="A23" s="84" t="s">
        <v>635</v>
      </c>
      <c r="B23" s="25" t="s">
        <v>635</v>
      </c>
      <c r="C23" s="68">
        <v>6</v>
      </c>
      <c r="D23" s="40">
        <v>7</v>
      </c>
      <c r="E23" s="66">
        <v>5</v>
      </c>
      <c r="F23" s="38">
        <v>3</v>
      </c>
      <c r="G23" s="17">
        <v>4</v>
      </c>
      <c r="H23" s="14">
        <v>1</v>
      </c>
      <c r="I23" s="67"/>
      <c r="J23" s="18"/>
      <c r="N23" s="17">
        <v>1</v>
      </c>
      <c r="O23" s="17">
        <f t="shared" si="1"/>
        <v>27</v>
      </c>
      <c r="Q23" s="17">
        <v>189112</v>
      </c>
      <c r="R23" s="19">
        <f t="shared" si="2"/>
        <v>7004.1481481481478</v>
      </c>
    </row>
    <row r="24" spans="1:29" x14ac:dyDescent="0.25">
      <c r="A24" s="84" t="s">
        <v>636</v>
      </c>
      <c r="B24" s="25" t="s">
        <v>636</v>
      </c>
      <c r="C24" s="68"/>
      <c r="D24" s="40">
        <v>1</v>
      </c>
      <c r="E24" s="66"/>
      <c r="F24" s="38"/>
      <c r="H24" s="14"/>
      <c r="I24" s="67"/>
      <c r="J24" s="18"/>
      <c r="K24" s="17">
        <v>1</v>
      </c>
      <c r="M24" s="17">
        <v>1</v>
      </c>
      <c r="O24" s="17">
        <f t="shared" si="1"/>
        <v>3</v>
      </c>
      <c r="Q24" s="17">
        <v>23276</v>
      </c>
      <c r="R24" s="19">
        <f t="shared" si="2"/>
        <v>7758.666666666667</v>
      </c>
    </row>
    <row r="25" spans="1:29" x14ac:dyDescent="0.25">
      <c r="A25" s="84" t="s">
        <v>637</v>
      </c>
      <c r="B25" s="25" t="s">
        <v>637</v>
      </c>
      <c r="C25" s="68">
        <v>3</v>
      </c>
      <c r="D25" s="40">
        <v>3</v>
      </c>
      <c r="E25" s="66">
        <v>2</v>
      </c>
      <c r="F25" s="38">
        <v>1</v>
      </c>
      <c r="G25" s="17">
        <v>1</v>
      </c>
      <c r="H25" s="14"/>
      <c r="I25" s="67">
        <v>1</v>
      </c>
      <c r="J25" s="18"/>
      <c r="O25" s="17">
        <f t="shared" si="1"/>
        <v>11</v>
      </c>
      <c r="Q25" s="17">
        <v>94555</v>
      </c>
      <c r="R25" s="19">
        <f t="shared" si="2"/>
        <v>8595.9090909090901</v>
      </c>
    </row>
    <row r="26" spans="1:29" x14ac:dyDescent="0.25">
      <c r="A26" s="84" t="s">
        <v>638</v>
      </c>
      <c r="B26" s="25" t="s">
        <v>638</v>
      </c>
      <c r="C26" s="68">
        <v>2</v>
      </c>
      <c r="D26" s="40">
        <v>2</v>
      </c>
      <c r="E26" s="66">
        <v>1</v>
      </c>
      <c r="F26" s="38">
        <v>1</v>
      </c>
      <c r="G26" s="17">
        <v>2</v>
      </c>
      <c r="H26" s="14">
        <v>1</v>
      </c>
      <c r="I26" s="67"/>
      <c r="J26" s="18"/>
      <c r="O26" s="17">
        <f t="shared" si="1"/>
        <v>9</v>
      </c>
      <c r="Q26" s="17">
        <v>84346</v>
      </c>
      <c r="R26" s="19">
        <f t="shared" si="2"/>
        <v>9371.7777777777774</v>
      </c>
    </row>
    <row r="27" spans="1:29" x14ac:dyDescent="0.25">
      <c r="A27" s="84" t="s">
        <v>639</v>
      </c>
      <c r="B27" s="25" t="s">
        <v>639</v>
      </c>
      <c r="C27" s="68">
        <v>1</v>
      </c>
      <c r="D27" s="40">
        <v>3</v>
      </c>
      <c r="E27" s="66"/>
      <c r="F27" s="38">
        <v>1</v>
      </c>
      <c r="H27" s="14"/>
      <c r="I27" s="67"/>
      <c r="J27" s="18"/>
      <c r="O27" s="17">
        <f t="shared" si="1"/>
        <v>5</v>
      </c>
      <c r="Q27" s="17">
        <v>53425</v>
      </c>
      <c r="R27" s="19">
        <f t="shared" si="2"/>
        <v>10685</v>
      </c>
    </row>
    <row r="28" spans="1:29" x14ac:dyDescent="0.25">
      <c r="A28" s="84" t="s">
        <v>640</v>
      </c>
      <c r="B28" s="25" t="s">
        <v>640</v>
      </c>
      <c r="C28" s="68">
        <v>2</v>
      </c>
      <c r="D28" s="40">
        <v>1</v>
      </c>
      <c r="E28" s="66">
        <v>1</v>
      </c>
      <c r="F28" s="38">
        <v>1</v>
      </c>
      <c r="G28" s="17">
        <v>1</v>
      </c>
      <c r="H28" s="14"/>
      <c r="I28" s="67"/>
      <c r="J28" s="18"/>
      <c r="O28" s="17">
        <f t="shared" si="1"/>
        <v>6</v>
      </c>
      <c r="Q28" s="17">
        <v>77846</v>
      </c>
      <c r="R28" s="19">
        <f t="shared" si="2"/>
        <v>12974.333333333334</v>
      </c>
    </row>
    <row r="29" spans="1:29" x14ac:dyDescent="0.25">
      <c r="A29" s="84" t="s">
        <v>641</v>
      </c>
      <c r="B29" s="25" t="s">
        <v>641</v>
      </c>
      <c r="C29" s="68"/>
      <c r="D29" s="40">
        <v>2</v>
      </c>
      <c r="E29" s="66">
        <v>2</v>
      </c>
      <c r="F29" s="38"/>
      <c r="G29" s="17">
        <v>3</v>
      </c>
      <c r="H29" s="14"/>
      <c r="I29" s="67">
        <v>1</v>
      </c>
      <c r="J29" s="18"/>
      <c r="O29" s="17">
        <f t="shared" si="1"/>
        <v>8</v>
      </c>
      <c r="Q29" s="17">
        <v>73682</v>
      </c>
      <c r="R29" s="19">
        <f t="shared" si="2"/>
        <v>9210.25</v>
      </c>
    </row>
    <row r="30" spans="1:29" x14ac:dyDescent="0.25">
      <c r="A30" s="84" t="s">
        <v>642</v>
      </c>
      <c r="B30" s="25" t="s">
        <v>642</v>
      </c>
      <c r="C30" s="68"/>
      <c r="D30" s="40">
        <v>3</v>
      </c>
      <c r="E30" s="66"/>
      <c r="F30" s="38"/>
      <c r="G30" s="17">
        <v>1</v>
      </c>
      <c r="H30" s="14">
        <v>1</v>
      </c>
      <c r="I30" s="67">
        <v>1</v>
      </c>
      <c r="J30" s="18"/>
      <c r="N30" s="17">
        <v>2</v>
      </c>
      <c r="O30" s="17">
        <f t="shared" si="1"/>
        <v>8</v>
      </c>
      <c r="Q30" s="17">
        <v>59577</v>
      </c>
      <c r="R30" s="19">
        <f t="shared" si="2"/>
        <v>7447.125</v>
      </c>
    </row>
    <row r="31" spans="1:29" x14ac:dyDescent="0.25">
      <c r="A31" s="84" t="s">
        <v>643</v>
      </c>
      <c r="B31" s="25" t="s">
        <v>644</v>
      </c>
      <c r="C31" s="68"/>
      <c r="D31" s="40"/>
      <c r="E31" s="66">
        <v>1</v>
      </c>
      <c r="F31" s="38"/>
      <c r="H31" s="14"/>
      <c r="I31" s="67"/>
      <c r="J31" s="18"/>
      <c r="K31" s="17">
        <v>2</v>
      </c>
      <c r="O31" s="17">
        <f t="shared" si="1"/>
        <v>3</v>
      </c>
      <c r="Q31" s="17">
        <v>13564</v>
      </c>
      <c r="R31" s="19">
        <f t="shared" si="2"/>
        <v>4521.333333333333</v>
      </c>
    </row>
    <row r="32" spans="1:29" x14ac:dyDescent="0.25">
      <c r="A32" s="84" t="s">
        <v>643</v>
      </c>
      <c r="B32" s="25" t="s">
        <v>645</v>
      </c>
      <c r="C32" s="68"/>
      <c r="D32" s="40"/>
      <c r="E32" s="66"/>
      <c r="F32" s="38"/>
      <c r="H32" s="14"/>
      <c r="I32" s="67">
        <v>1</v>
      </c>
      <c r="J32" s="18"/>
      <c r="K32" s="17">
        <v>1</v>
      </c>
      <c r="O32" s="17">
        <f t="shared" si="1"/>
        <v>2</v>
      </c>
      <c r="Q32" s="17">
        <v>10805</v>
      </c>
      <c r="R32" s="19">
        <f t="shared" si="2"/>
        <v>5402.5</v>
      </c>
    </row>
    <row r="33" spans="1:18" x14ac:dyDescent="0.25">
      <c r="A33" s="84" t="s">
        <v>643</v>
      </c>
      <c r="B33" s="25" t="s">
        <v>646</v>
      </c>
      <c r="C33" s="68"/>
      <c r="D33" s="40"/>
      <c r="E33" s="66"/>
      <c r="F33" s="38"/>
      <c r="H33" s="14"/>
      <c r="I33" s="67">
        <v>1</v>
      </c>
      <c r="J33" s="18"/>
      <c r="K33" s="17">
        <v>1</v>
      </c>
      <c r="O33" s="17">
        <f t="shared" si="1"/>
        <v>2</v>
      </c>
      <c r="Q33" s="17">
        <v>16056</v>
      </c>
      <c r="R33" s="19">
        <f t="shared" si="2"/>
        <v>8028</v>
      </c>
    </row>
    <row r="34" spans="1:18" x14ac:dyDescent="0.25">
      <c r="A34" s="84" t="s">
        <v>643</v>
      </c>
      <c r="B34" s="25" t="s">
        <v>647</v>
      </c>
      <c r="C34" s="68"/>
      <c r="D34" s="40"/>
      <c r="E34" s="66"/>
      <c r="F34" s="38"/>
      <c r="H34" s="14"/>
      <c r="I34" s="67"/>
      <c r="J34" s="18"/>
      <c r="O34" s="17">
        <f t="shared" si="1"/>
        <v>0</v>
      </c>
      <c r="Q34" s="17">
        <v>7164</v>
      </c>
      <c r="R34" s="19" t="str">
        <f t="shared" si="2"/>
        <v>★</v>
      </c>
    </row>
    <row r="35" spans="1:18" x14ac:dyDescent="0.25">
      <c r="A35" s="84" t="s">
        <v>643</v>
      </c>
      <c r="B35" s="25" t="s">
        <v>648</v>
      </c>
      <c r="C35" s="68"/>
      <c r="D35" s="40"/>
      <c r="E35" s="66"/>
      <c r="F35" s="38"/>
      <c r="H35" s="14"/>
      <c r="I35" s="67"/>
      <c r="J35" s="18"/>
      <c r="O35" s="17">
        <f t="shared" si="1"/>
        <v>0</v>
      </c>
      <c r="Q35" s="17">
        <v>6132</v>
      </c>
      <c r="R35" s="19" t="str">
        <f t="shared" si="2"/>
        <v>★</v>
      </c>
    </row>
    <row r="36" spans="1:18" x14ac:dyDescent="0.25">
      <c r="A36" s="84" t="s">
        <v>643</v>
      </c>
      <c r="B36" s="25" t="s">
        <v>649</v>
      </c>
      <c r="C36" s="68"/>
      <c r="D36" s="40"/>
      <c r="E36" s="66"/>
      <c r="F36" s="38"/>
      <c r="H36" s="14"/>
      <c r="I36" s="67"/>
      <c r="J36" s="18"/>
      <c r="K36" s="17">
        <v>1</v>
      </c>
      <c r="O36" s="17">
        <f t="shared" si="1"/>
        <v>1</v>
      </c>
      <c r="Q36" s="17">
        <v>11857</v>
      </c>
      <c r="R36" s="19">
        <f t="shared" si="2"/>
        <v>11857</v>
      </c>
    </row>
    <row r="37" spans="1:18" x14ac:dyDescent="0.25">
      <c r="A37" s="84" t="s">
        <v>650</v>
      </c>
      <c r="B37" s="25" t="s">
        <v>104</v>
      </c>
      <c r="C37" s="68"/>
      <c r="D37" s="40"/>
      <c r="E37" s="66"/>
      <c r="F37" s="38"/>
      <c r="H37" s="14"/>
      <c r="I37" s="67"/>
      <c r="J37" s="18"/>
      <c r="O37" s="17">
        <f t="shared" ref="O37:O58" si="3">SUM(C37:N37)</f>
        <v>0</v>
      </c>
      <c r="Q37" s="17">
        <v>5231</v>
      </c>
      <c r="R37" s="19" t="str">
        <f t="shared" ref="R37:R58" si="4">IF(O37=0,"★",SUM(Q37/O37))</f>
        <v>★</v>
      </c>
    </row>
    <row r="38" spans="1:18" x14ac:dyDescent="0.25">
      <c r="A38" s="84" t="s">
        <v>650</v>
      </c>
      <c r="B38" s="25" t="s">
        <v>651</v>
      </c>
      <c r="C38" s="68">
        <v>1</v>
      </c>
      <c r="D38" s="40">
        <v>1</v>
      </c>
      <c r="E38" s="66"/>
      <c r="F38" s="38"/>
      <c r="H38" s="14"/>
      <c r="I38" s="67"/>
      <c r="J38" s="18"/>
      <c r="O38" s="17">
        <f t="shared" si="3"/>
        <v>2</v>
      </c>
      <c r="Q38" s="17">
        <v>16776</v>
      </c>
      <c r="R38" s="19">
        <f t="shared" si="4"/>
        <v>8388</v>
      </c>
    </row>
    <row r="39" spans="1:18" x14ac:dyDescent="0.25">
      <c r="A39" s="84" t="s">
        <v>650</v>
      </c>
      <c r="B39" s="25" t="s">
        <v>652</v>
      </c>
      <c r="C39" s="68"/>
      <c r="D39" s="40"/>
      <c r="E39" s="66"/>
      <c r="F39" s="38"/>
      <c r="H39" s="14"/>
      <c r="I39" s="67"/>
      <c r="J39" s="18"/>
      <c r="O39" s="17">
        <f t="shared" si="3"/>
        <v>0</v>
      </c>
      <c r="Q39" s="17">
        <v>9391</v>
      </c>
      <c r="R39" s="19" t="str">
        <f t="shared" si="4"/>
        <v>★</v>
      </c>
    </row>
    <row r="40" spans="1:18" x14ac:dyDescent="0.25">
      <c r="A40" s="84" t="s">
        <v>650</v>
      </c>
      <c r="B40" s="25" t="s">
        <v>653</v>
      </c>
      <c r="C40" s="68"/>
      <c r="D40" s="40"/>
      <c r="E40" s="66"/>
      <c r="F40" s="38"/>
      <c r="H40" s="14"/>
      <c r="I40" s="67"/>
      <c r="J40" s="18"/>
      <c r="O40" s="17">
        <f t="shared" si="3"/>
        <v>0</v>
      </c>
      <c r="Q40" s="17">
        <v>6219</v>
      </c>
      <c r="R40" s="19" t="str">
        <f t="shared" si="4"/>
        <v>★</v>
      </c>
    </row>
    <row r="41" spans="1:18" x14ac:dyDescent="0.25">
      <c r="A41" s="84" t="s">
        <v>654</v>
      </c>
      <c r="B41" s="25" t="s">
        <v>655</v>
      </c>
      <c r="C41" s="68"/>
      <c r="D41" s="40"/>
      <c r="E41" s="66"/>
      <c r="F41" s="38"/>
      <c r="H41" s="14"/>
      <c r="I41" s="67"/>
      <c r="J41" s="18"/>
      <c r="O41" s="17">
        <f t="shared" si="3"/>
        <v>0</v>
      </c>
      <c r="Q41" s="17">
        <v>9122</v>
      </c>
      <c r="R41" s="19" t="str">
        <f t="shared" si="4"/>
        <v>★</v>
      </c>
    </row>
    <row r="42" spans="1:18" x14ac:dyDescent="0.25">
      <c r="A42" s="84" t="s">
        <v>654</v>
      </c>
      <c r="B42" s="25" t="s">
        <v>656</v>
      </c>
      <c r="C42" s="68">
        <v>3</v>
      </c>
      <c r="D42" s="40"/>
      <c r="E42" s="66">
        <v>1</v>
      </c>
      <c r="F42" s="38"/>
      <c r="H42" s="14">
        <v>1</v>
      </c>
      <c r="I42" s="67">
        <v>2</v>
      </c>
      <c r="J42" s="18">
        <v>1</v>
      </c>
      <c r="O42" s="17">
        <f t="shared" si="3"/>
        <v>8</v>
      </c>
      <c r="Q42" s="17">
        <v>33683</v>
      </c>
      <c r="R42" s="19">
        <f t="shared" si="4"/>
        <v>4210.375</v>
      </c>
    </row>
    <row r="43" spans="1:18" x14ac:dyDescent="0.25">
      <c r="A43" s="84" t="s">
        <v>654</v>
      </c>
      <c r="B43" s="25" t="s">
        <v>657</v>
      </c>
      <c r="C43" s="68"/>
      <c r="D43" s="40"/>
      <c r="E43" s="66"/>
      <c r="F43" s="38"/>
      <c r="H43" s="14"/>
      <c r="I43" s="67"/>
      <c r="J43" s="18"/>
      <c r="O43" s="17">
        <f t="shared" si="3"/>
        <v>0</v>
      </c>
      <c r="Q43" s="17">
        <v>16004</v>
      </c>
      <c r="R43" s="19" t="str">
        <f t="shared" si="4"/>
        <v>★</v>
      </c>
    </row>
    <row r="44" spans="1:18" x14ac:dyDescent="0.25">
      <c r="A44" s="84" t="s">
        <v>658</v>
      </c>
      <c r="B44" s="25" t="s">
        <v>658</v>
      </c>
      <c r="C44" s="68"/>
      <c r="D44" s="40"/>
      <c r="E44" s="66"/>
      <c r="F44" s="38"/>
      <c r="H44" s="14"/>
      <c r="I44" s="67"/>
      <c r="J44" s="18"/>
      <c r="M44" s="17">
        <v>1</v>
      </c>
      <c r="N44" s="74"/>
      <c r="O44" s="17">
        <f t="shared" si="3"/>
        <v>1</v>
      </c>
      <c r="Q44" s="17">
        <v>15736</v>
      </c>
      <c r="R44" s="19">
        <f t="shared" si="4"/>
        <v>15736</v>
      </c>
    </row>
    <row r="45" spans="1:18" x14ac:dyDescent="0.25">
      <c r="A45" s="84" t="s">
        <v>659</v>
      </c>
      <c r="B45" s="25" t="s">
        <v>659</v>
      </c>
      <c r="C45" s="68"/>
      <c r="D45" s="40"/>
      <c r="E45" s="66"/>
      <c r="F45" s="38"/>
      <c r="H45" s="14"/>
      <c r="I45" s="67"/>
      <c r="J45" s="18"/>
      <c r="M45" s="17">
        <v>1</v>
      </c>
      <c r="N45" s="74"/>
      <c r="O45" s="17">
        <f t="shared" si="3"/>
        <v>1</v>
      </c>
      <c r="Q45" s="17">
        <v>17080</v>
      </c>
      <c r="R45" s="19">
        <f t="shared" si="4"/>
        <v>17080</v>
      </c>
    </row>
    <row r="46" spans="1:18" x14ac:dyDescent="0.25">
      <c r="A46" s="84" t="s">
        <v>660</v>
      </c>
      <c r="B46" s="25" t="s">
        <v>660</v>
      </c>
      <c r="C46" s="68"/>
      <c r="D46" s="40"/>
      <c r="E46" s="66"/>
      <c r="F46" s="38"/>
      <c r="H46" s="14"/>
      <c r="I46" s="67"/>
      <c r="J46" s="18"/>
      <c r="O46" s="17">
        <f t="shared" si="3"/>
        <v>0</v>
      </c>
      <c r="Q46" s="17">
        <v>9102</v>
      </c>
      <c r="R46" s="19" t="str">
        <f t="shared" si="4"/>
        <v>★</v>
      </c>
    </row>
    <row r="47" spans="1:18" x14ac:dyDescent="0.25">
      <c r="A47" s="84" t="s">
        <v>661</v>
      </c>
      <c r="B47" s="25" t="s">
        <v>661</v>
      </c>
      <c r="C47" s="68"/>
      <c r="D47" s="40">
        <v>1</v>
      </c>
      <c r="E47" s="66"/>
      <c r="F47" s="38"/>
      <c r="H47" s="14"/>
      <c r="I47" s="67"/>
      <c r="J47" s="18"/>
      <c r="O47" s="17">
        <f t="shared" si="3"/>
        <v>1</v>
      </c>
      <c r="Q47" s="17">
        <v>9840</v>
      </c>
      <c r="R47" s="19">
        <f t="shared" si="4"/>
        <v>9840</v>
      </c>
    </row>
    <row r="48" spans="1:18" x14ac:dyDescent="0.25">
      <c r="A48" s="84" t="s">
        <v>662</v>
      </c>
      <c r="B48" s="25" t="s">
        <v>662</v>
      </c>
      <c r="C48" s="68"/>
      <c r="D48" s="40"/>
      <c r="E48" s="66"/>
      <c r="F48" s="38"/>
      <c r="H48" s="14"/>
      <c r="I48" s="67"/>
      <c r="J48" s="18"/>
      <c r="O48" s="17">
        <f t="shared" si="3"/>
        <v>0</v>
      </c>
      <c r="Q48" s="17">
        <v>2056</v>
      </c>
      <c r="R48" s="19" t="str">
        <f t="shared" si="4"/>
        <v>★</v>
      </c>
    </row>
    <row r="49" spans="1:18" x14ac:dyDescent="0.25">
      <c r="A49" s="84" t="s">
        <v>663</v>
      </c>
      <c r="B49" s="25" t="s">
        <v>663</v>
      </c>
      <c r="C49" s="68"/>
      <c r="D49" s="40"/>
      <c r="E49" s="66"/>
      <c r="F49" s="38"/>
      <c r="H49" s="14"/>
      <c r="I49" s="67"/>
      <c r="J49" s="18"/>
      <c r="O49" s="17">
        <f t="shared" si="3"/>
        <v>0</v>
      </c>
      <c r="Q49" s="17">
        <v>5457</v>
      </c>
      <c r="R49" s="19" t="str">
        <f t="shared" si="4"/>
        <v>★</v>
      </c>
    </row>
    <row r="50" spans="1:18" x14ac:dyDescent="0.25">
      <c r="A50" s="84" t="s">
        <v>664</v>
      </c>
      <c r="B50" s="25" t="s">
        <v>664</v>
      </c>
      <c r="C50" s="68">
        <v>1</v>
      </c>
      <c r="D50" s="40">
        <v>1</v>
      </c>
      <c r="E50" s="66"/>
      <c r="F50" s="38"/>
      <c r="G50" s="17">
        <v>1</v>
      </c>
      <c r="H50" s="14"/>
      <c r="I50" s="67"/>
      <c r="J50" s="18">
        <v>1</v>
      </c>
      <c r="N50" s="17">
        <v>1</v>
      </c>
      <c r="O50" s="17">
        <f t="shared" si="3"/>
        <v>5</v>
      </c>
      <c r="Q50" s="17">
        <v>26357</v>
      </c>
      <c r="R50" s="19">
        <f t="shared" si="4"/>
        <v>5271.4</v>
      </c>
    </row>
    <row r="51" spans="1:18" x14ac:dyDescent="0.25">
      <c r="A51" s="84" t="s">
        <v>665</v>
      </c>
      <c r="B51" s="25" t="s">
        <v>665</v>
      </c>
      <c r="C51" s="68"/>
      <c r="D51" s="40"/>
      <c r="E51" s="66"/>
      <c r="F51" s="38"/>
      <c r="H51" s="14"/>
      <c r="I51" s="67"/>
      <c r="J51" s="18"/>
      <c r="O51" s="17">
        <f t="shared" si="3"/>
        <v>0</v>
      </c>
      <c r="Q51" s="17">
        <v>3784</v>
      </c>
      <c r="R51" s="19" t="str">
        <f t="shared" si="4"/>
        <v>★</v>
      </c>
    </row>
    <row r="52" spans="1:18" x14ac:dyDescent="0.25">
      <c r="A52" s="84" t="s">
        <v>666</v>
      </c>
      <c r="B52" s="25" t="s">
        <v>667</v>
      </c>
      <c r="C52" s="68"/>
      <c r="D52" s="40"/>
      <c r="E52" s="66"/>
      <c r="F52" s="38"/>
      <c r="H52" s="14"/>
      <c r="I52" s="67"/>
      <c r="J52" s="18"/>
      <c r="O52" s="17">
        <f t="shared" si="3"/>
        <v>0</v>
      </c>
      <c r="Q52" s="17">
        <v>8690</v>
      </c>
      <c r="R52" s="19" t="str">
        <f t="shared" si="4"/>
        <v>★</v>
      </c>
    </row>
    <row r="53" spans="1:18" x14ac:dyDescent="0.25">
      <c r="A53" s="84" t="s">
        <v>666</v>
      </c>
      <c r="B53" s="25" t="s">
        <v>668</v>
      </c>
      <c r="C53" s="68"/>
      <c r="D53" s="40"/>
      <c r="E53" s="66"/>
      <c r="F53" s="38"/>
      <c r="H53" s="14"/>
      <c r="I53" s="67"/>
      <c r="J53" s="18"/>
      <c r="O53" s="17">
        <f t="shared" si="3"/>
        <v>0</v>
      </c>
      <c r="Q53" s="17">
        <v>5235</v>
      </c>
      <c r="R53" s="19" t="str">
        <f t="shared" si="4"/>
        <v>★</v>
      </c>
    </row>
    <row r="54" spans="1:18" x14ac:dyDescent="0.25">
      <c r="A54" s="84" t="s">
        <v>666</v>
      </c>
      <c r="B54" s="25" t="s">
        <v>669</v>
      </c>
      <c r="C54" s="68"/>
      <c r="D54" s="40"/>
      <c r="E54" s="66"/>
      <c r="F54" s="38"/>
      <c r="H54" s="14"/>
      <c r="I54" s="67"/>
      <c r="J54" s="18"/>
      <c r="O54" s="17">
        <f t="shared" si="3"/>
        <v>0</v>
      </c>
      <c r="Q54" s="17">
        <v>4004</v>
      </c>
      <c r="R54" s="19" t="str">
        <f t="shared" si="4"/>
        <v>★</v>
      </c>
    </row>
    <row r="55" spans="1:18" x14ac:dyDescent="0.25">
      <c r="A55" s="84" t="s">
        <v>670</v>
      </c>
      <c r="B55" s="25" t="s">
        <v>671</v>
      </c>
      <c r="C55" s="68"/>
      <c r="D55" s="40"/>
      <c r="E55" s="66"/>
      <c r="F55" s="38"/>
      <c r="H55" s="14"/>
      <c r="I55" s="67"/>
      <c r="J55" s="18"/>
      <c r="K55" s="17">
        <v>1</v>
      </c>
      <c r="O55" s="17">
        <f t="shared" si="3"/>
        <v>1</v>
      </c>
      <c r="Q55" s="17">
        <v>7867</v>
      </c>
      <c r="R55" s="19">
        <f t="shared" si="4"/>
        <v>7867</v>
      </c>
    </row>
    <row r="56" spans="1:18" x14ac:dyDescent="0.25">
      <c r="A56" s="84" t="s">
        <v>670</v>
      </c>
      <c r="B56" s="25" t="s">
        <v>672</v>
      </c>
      <c r="C56" s="68"/>
      <c r="D56" s="40"/>
      <c r="E56" s="66"/>
      <c r="F56" s="38"/>
      <c r="H56" s="14"/>
      <c r="I56" s="67"/>
      <c r="J56" s="18"/>
      <c r="K56" s="17">
        <v>1</v>
      </c>
      <c r="M56" s="17">
        <v>1</v>
      </c>
      <c r="O56" s="17">
        <f t="shared" si="3"/>
        <v>2</v>
      </c>
      <c r="Q56" s="17">
        <v>6648</v>
      </c>
      <c r="R56" s="19">
        <f t="shared" si="4"/>
        <v>3324</v>
      </c>
    </row>
    <row r="57" spans="1:18" x14ac:dyDescent="0.25">
      <c r="A57" s="84" t="s">
        <v>670</v>
      </c>
      <c r="B57" s="25" t="s">
        <v>673</v>
      </c>
      <c r="C57" s="68"/>
      <c r="D57" s="40"/>
      <c r="E57" s="66">
        <v>1</v>
      </c>
      <c r="F57" s="38">
        <v>1</v>
      </c>
      <c r="H57" s="14"/>
      <c r="I57" s="67">
        <v>1</v>
      </c>
      <c r="J57" s="18"/>
      <c r="K57" s="17">
        <v>1</v>
      </c>
      <c r="O57" s="17">
        <f t="shared" si="3"/>
        <v>4</v>
      </c>
      <c r="Q57" s="17">
        <v>11078</v>
      </c>
      <c r="R57" s="19">
        <f t="shared" si="4"/>
        <v>2769.5</v>
      </c>
    </row>
    <row r="58" spans="1:18" x14ac:dyDescent="0.25">
      <c r="A58" s="84" t="s">
        <v>674</v>
      </c>
      <c r="B58" s="25" t="s">
        <v>674</v>
      </c>
      <c r="C58" s="68"/>
      <c r="D58" s="40"/>
      <c r="E58" s="66"/>
      <c r="F58" s="38"/>
      <c r="H58" s="14"/>
      <c r="I58" s="67"/>
      <c r="J58" s="18"/>
      <c r="O58" s="17">
        <f t="shared" si="3"/>
        <v>0</v>
      </c>
      <c r="Q58" s="17">
        <v>3112</v>
      </c>
      <c r="R58" s="19" t="str">
        <f t="shared" si="4"/>
        <v>★</v>
      </c>
    </row>
    <row r="60" spans="1:18" x14ac:dyDescent="0.25">
      <c r="C60" s="17">
        <v>74</v>
      </c>
      <c r="D60" s="17">
        <v>63</v>
      </c>
      <c r="E60" s="17">
        <v>51</v>
      </c>
      <c r="F60" s="17">
        <v>35</v>
      </c>
      <c r="G60" s="17">
        <v>22</v>
      </c>
      <c r="H60" s="17">
        <v>16</v>
      </c>
      <c r="I60" s="17">
        <v>14</v>
      </c>
      <c r="J60" s="17">
        <v>12</v>
      </c>
      <c r="K60" s="17">
        <v>12</v>
      </c>
      <c r="L60" s="17">
        <v>10</v>
      </c>
      <c r="M60" s="17">
        <v>12</v>
      </c>
      <c r="N60" s="17">
        <v>26</v>
      </c>
      <c r="O60" s="17">
        <v>335</v>
      </c>
    </row>
    <row r="61" spans="1:18" x14ac:dyDescent="0.25">
      <c r="C61" s="17"/>
    </row>
    <row r="63" spans="1:18" x14ac:dyDescent="0.25">
      <c r="B63" s="25" t="s">
        <v>659</v>
      </c>
      <c r="C63" s="17">
        <v>17080</v>
      </c>
      <c r="D63" s="19">
        <v>17080</v>
      </c>
    </row>
    <row r="64" spans="1:18" x14ac:dyDescent="0.25">
      <c r="B64" s="25" t="s">
        <v>658</v>
      </c>
      <c r="C64" s="17">
        <v>15736</v>
      </c>
      <c r="D64" s="19">
        <v>15736</v>
      </c>
    </row>
    <row r="65" spans="2:4" x14ac:dyDescent="0.25">
      <c r="B65" s="25" t="s">
        <v>640</v>
      </c>
      <c r="C65" s="17">
        <v>77846</v>
      </c>
      <c r="D65" s="19">
        <v>12974.333333333299</v>
      </c>
    </row>
    <row r="66" spans="2:4" x14ac:dyDescent="0.25">
      <c r="B66" s="25" t="s">
        <v>649</v>
      </c>
      <c r="C66" s="17">
        <v>11857</v>
      </c>
      <c r="D66" s="19">
        <v>11857</v>
      </c>
    </row>
    <row r="67" spans="2:4" x14ac:dyDescent="0.25">
      <c r="B67" s="25" t="s">
        <v>636</v>
      </c>
      <c r="C67" s="17">
        <v>23276</v>
      </c>
      <c r="D67" s="19">
        <v>11638</v>
      </c>
    </row>
    <row r="68" spans="2:4" x14ac:dyDescent="0.25">
      <c r="B68" s="25" t="s">
        <v>625</v>
      </c>
      <c r="C68" s="17">
        <v>155928</v>
      </c>
      <c r="D68" s="19">
        <v>11137.714285714301</v>
      </c>
    </row>
    <row r="69" spans="2:4" x14ac:dyDescent="0.25">
      <c r="B69" s="25" t="s">
        <v>639</v>
      </c>
      <c r="C69" s="17">
        <v>53425</v>
      </c>
      <c r="D69" s="19">
        <v>10685</v>
      </c>
    </row>
    <row r="70" spans="2:4" x14ac:dyDescent="0.25">
      <c r="B70" s="25" t="s">
        <v>626</v>
      </c>
      <c r="C70" s="17">
        <v>287909</v>
      </c>
      <c r="D70" s="19">
        <v>10663.296296296299</v>
      </c>
    </row>
    <row r="71" spans="2:4" x14ac:dyDescent="0.25">
      <c r="B71" s="25" t="s">
        <v>6</v>
      </c>
      <c r="C71" s="17">
        <v>126125</v>
      </c>
      <c r="D71" s="19">
        <v>10510.416666666701</v>
      </c>
    </row>
    <row r="72" spans="2:4" x14ac:dyDescent="0.25">
      <c r="B72" s="25" t="s">
        <v>661</v>
      </c>
      <c r="C72" s="17">
        <v>9840</v>
      </c>
      <c r="D72" s="19">
        <v>9840</v>
      </c>
    </row>
    <row r="73" spans="2:4" x14ac:dyDescent="0.25">
      <c r="B73" s="25" t="s">
        <v>622</v>
      </c>
      <c r="C73" s="17">
        <v>137624</v>
      </c>
      <c r="D73" s="19">
        <v>9830.2857142857101</v>
      </c>
    </row>
    <row r="74" spans="2:4" x14ac:dyDescent="0.25">
      <c r="B74" s="25" t="s">
        <v>619</v>
      </c>
      <c r="C74" s="17">
        <v>171556</v>
      </c>
      <c r="D74" s="19">
        <v>9530.8888888888905</v>
      </c>
    </row>
    <row r="75" spans="2:4" x14ac:dyDescent="0.25">
      <c r="B75" s="25" t="s">
        <v>638</v>
      </c>
      <c r="C75" s="17">
        <v>84346</v>
      </c>
      <c r="D75" s="19">
        <v>9371.7777777777792</v>
      </c>
    </row>
    <row r="76" spans="2:4" x14ac:dyDescent="0.25">
      <c r="B76" s="25" t="s">
        <v>618</v>
      </c>
      <c r="C76" s="17">
        <v>84187</v>
      </c>
      <c r="D76" s="19">
        <v>9354.1111111111095</v>
      </c>
    </row>
    <row r="77" spans="2:4" x14ac:dyDescent="0.25">
      <c r="B77" s="25" t="s">
        <v>641</v>
      </c>
      <c r="C77" s="17">
        <v>73682</v>
      </c>
      <c r="D77" s="19">
        <v>9210.25</v>
      </c>
    </row>
    <row r="78" spans="2:4" x14ac:dyDescent="0.25">
      <c r="B78" s="25" t="s">
        <v>637</v>
      </c>
      <c r="C78" s="17">
        <v>94555</v>
      </c>
      <c r="D78" s="19">
        <v>8595.9090909090901</v>
      </c>
    </row>
    <row r="79" spans="2:4" x14ac:dyDescent="0.25">
      <c r="B79" s="25" t="s">
        <v>632</v>
      </c>
      <c r="C79" s="17">
        <v>94050</v>
      </c>
      <c r="D79" s="19">
        <v>8550</v>
      </c>
    </row>
    <row r="80" spans="2:4" x14ac:dyDescent="0.25">
      <c r="B80" s="25" t="s">
        <v>651</v>
      </c>
      <c r="C80" s="17">
        <v>16776</v>
      </c>
      <c r="D80" s="19">
        <v>8388</v>
      </c>
    </row>
    <row r="81" spans="2:4" x14ac:dyDescent="0.25">
      <c r="B81" s="25" t="s">
        <v>646</v>
      </c>
      <c r="C81" s="17">
        <v>16056</v>
      </c>
      <c r="D81" s="19">
        <v>8028</v>
      </c>
    </row>
    <row r="82" spans="2:4" x14ac:dyDescent="0.25">
      <c r="B82" s="25" t="s">
        <v>671</v>
      </c>
      <c r="C82" s="17">
        <v>7867</v>
      </c>
      <c r="D82" s="19">
        <v>7867</v>
      </c>
    </row>
    <row r="83" spans="2:4" x14ac:dyDescent="0.25">
      <c r="B83" s="25" t="s">
        <v>634</v>
      </c>
      <c r="C83" s="17">
        <v>38881</v>
      </c>
      <c r="D83" s="19">
        <v>7776.2</v>
      </c>
    </row>
    <row r="84" spans="2:4" x14ac:dyDescent="0.25">
      <c r="B84" s="25" t="s">
        <v>621</v>
      </c>
      <c r="C84" s="17">
        <v>44813</v>
      </c>
      <c r="D84" s="19">
        <v>7468.8333333333303</v>
      </c>
    </row>
    <row r="85" spans="2:4" x14ac:dyDescent="0.25">
      <c r="B85" s="25" t="s">
        <v>642</v>
      </c>
      <c r="C85" s="17">
        <v>59577</v>
      </c>
      <c r="D85" s="19">
        <v>7447.125</v>
      </c>
    </row>
    <row r="86" spans="2:4" x14ac:dyDescent="0.25">
      <c r="B86" s="25" t="s">
        <v>635</v>
      </c>
      <c r="C86" s="17">
        <v>189112</v>
      </c>
      <c r="D86" s="19">
        <v>7004.1481481481496</v>
      </c>
    </row>
    <row r="87" spans="2:4" x14ac:dyDescent="0.25">
      <c r="B87" s="25" t="s">
        <v>628</v>
      </c>
      <c r="C87" s="17">
        <v>68098</v>
      </c>
      <c r="D87" s="19">
        <v>6809.8</v>
      </c>
    </row>
    <row r="88" spans="2:4" x14ac:dyDescent="0.25">
      <c r="B88" s="25" t="s">
        <v>672</v>
      </c>
      <c r="C88" s="17">
        <v>6648</v>
      </c>
      <c r="D88" s="19">
        <v>6648</v>
      </c>
    </row>
    <row r="89" spans="2:4" x14ac:dyDescent="0.25">
      <c r="B89" s="25" t="s">
        <v>10</v>
      </c>
      <c r="C89" s="17">
        <v>97820</v>
      </c>
      <c r="D89" s="19">
        <v>6521.3333333333303</v>
      </c>
    </row>
    <row r="90" spans="2:4" x14ac:dyDescent="0.25">
      <c r="B90" s="25" t="s">
        <v>624</v>
      </c>
      <c r="C90" s="17">
        <v>195573</v>
      </c>
      <c r="D90" s="19">
        <v>6111.65625</v>
      </c>
    </row>
    <row r="91" spans="2:4" x14ac:dyDescent="0.25">
      <c r="B91" s="25" t="s">
        <v>645</v>
      </c>
      <c r="C91" s="17">
        <v>10805</v>
      </c>
      <c r="D91" s="19">
        <v>5402.5</v>
      </c>
    </row>
    <row r="92" spans="2:4" x14ac:dyDescent="0.25">
      <c r="B92" s="25" t="s">
        <v>664</v>
      </c>
      <c r="C92" s="17">
        <v>26357</v>
      </c>
      <c r="D92" s="19">
        <v>5271.4</v>
      </c>
    </row>
    <row r="93" spans="2:4" x14ac:dyDescent="0.25">
      <c r="B93" s="25" t="s">
        <v>644</v>
      </c>
      <c r="C93" s="17">
        <v>13564</v>
      </c>
      <c r="D93" s="19">
        <v>4521.3333333333303</v>
      </c>
    </row>
    <row r="94" spans="2:4" x14ac:dyDescent="0.25">
      <c r="B94" s="25" t="s">
        <v>656</v>
      </c>
      <c r="C94" s="17">
        <v>33683</v>
      </c>
      <c r="D94" s="19">
        <v>4210.375</v>
      </c>
    </row>
    <row r="95" spans="2:4" x14ac:dyDescent="0.25">
      <c r="B95" s="25" t="s">
        <v>623</v>
      </c>
      <c r="C95" s="17">
        <v>71212</v>
      </c>
      <c r="D95" s="19">
        <v>3391.0476190476202</v>
      </c>
    </row>
    <row r="96" spans="2:4" x14ac:dyDescent="0.25">
      <c r="B96" s="25" t="s">
        <v>673</v>
      </c>
      <c r="C96" s="17">
        <v>11078</v>
      </c>
      <c r="D96" s="19">
        <v>2769.5</v>
      </c>
    </row>
    <row r="97" spans="2:4" x14ac:dyDescent="0.25">
      <c r="B97" s="25" t="s">
        <v>620</v>
      </c>
      <c r="C97" s="17">
        <v>95038</v>
      </c>
      <c r="D97" s="19">
        <v>2715.37142857143</v>
      </c>
    </row>
    <row r="98" spans="2:4" x14ac:dyDescent="0.25">
      <c r="B98" s="25" t="s">
        <v>657</v>
      </c>
      <c r="C98" s="17">
        <v>16004</v>
      </c>
      <c r="D98" s="265">
        <v>16004</v>
      </c>
    </row>
    <row r="99" spans="2:4" x14ac:dyDescent="0.25">
      <c r="B99" s="25" t="s">
        <v>652</v>
      </c>
      <c r="C99" s="17">
        <v>9391</v>
      </c>
      <c r="D99" s="265">
        <v>9391</v>
      </c>
    </row>
    <row r="100" spans="2:4" x14ac:dyDescent="0.25">
      <c r="B100" s="25" t="s">
        <v>655</v>
      </c>
      <c r="C100" s="17">
        <v>9122</v>
      </c>
      <c r="D100" s="265">
        <v>9122</v>
      </c>
    </row>
    <row r="101" spans="2:4" x14ac:dyDescent="0.25">
      <c r="B101" s="25" t="s">
        <v>660</v>
      </c>
      <c r="C101" s="17">
        <v>9102</v>
      </c>
      <c r="D101" s="265">
        <v>9102</v>
      </c>
    </row>
    <row r="102" spans="2:4" x14ac:dyDescent="0.25">
      <c r="B102" s="25" t="s">
        <v>667</v>
      </c>
      <c r="C102" s="17">
        <v>8690</v>
      </c>
      <c r="D102" s="265">
        <v>8690</v>
      </c>
    </row>
    <row r="103" spans="2:4" x14ac:dyDescent="0.25">
      <c r="B103" s="25" t="s">
        <v>647</v>
      </c>
      <c r="C103" s="17">
        <v>7164</v>
      </c>
      <c r="D103" s="265">
        <v>7164</v>
      </c>
    </row>
    <row r="104" spans="2:4" x14ac:dyDescent="0.25">
      <c r="B104" s="25" t="s">
        <v>627</v>
      </c>
      <c r="C104" s="17">
        <v>6686</v>
      </c>
      <c r="D104" s="265">
        <v>6686</v>
      </c>
    </row>
    <row r="105" spans="2:4" x14ac:dyDescent="0.25">
      <c r="B105" s="25" t="s">
        <v>653</v>
      </c>
      <c r="C105" s="17">
        <v>6219</v>
      </c>
      <c r="D105" s="265">
        <v>6219</v>
      </c>
    </row>
    <row r="106" spans="2:4" x14ac:dyDescent="0.25">
      <c r="B106" s="25" t="s">
        <v>648</v>
      </c>
      <c r="C106" s="17">
        <v>6132</v>
      </c>
      <c r="D106" s="265">
        <v>6132</v>
      </c>
    </row>
    <row r="107" spans="2:4" x14ac:dyDescent="0.25">
      <c r="B107" s="25" t="s">
        <v>631</v>
      </c>
      <c r="C107" s="17">
        <v>5705</v>
      </c>
      <c r="D107" s="265">
        <v>5705</v>
      </c>
    </row>
    <row r="108" spans="2:4" x14ac:dyDescent="0.25">
      <c r="B108" s="25" t="s">
        <v>663</v>
      </c>
      <c r="C108" s="17">
        <v>5457</v>
      </c>
      <c r="D108" s="265">
        <v>5457</v>
      </c>
    </row>
    <row r="109" spans="2:4" x14ac:dyDescent="0.25">
      <c r="B109" s="25" t="s">
        <v>668</v>
      </c>
      <c r="C109" s="17">
        <v>5235</v>
      </c>
      <c r="D109" s="265">
        <v>5235</v>
      </c>
    </row>
    <row r="110" spans="2:4" x14ac:dyDescent="0.25">
      <c r="B110" s="25" t="s">
        <v>104</v>
      </c>
      <c r="C110" s="17">
        <v>5231</v>
      </c>
      <c r="D110" s="265">
        <v>5231</v>
      </c>
    </row>
    <row r="111" spans="2:4" x14ac:dyDescent="0.25">
      <c r="B111" s="25" t="s">
        <v>630</v>
      </c>
      <c r="C111" s="17">
        <v>4869</v>
      </c>
      <c r="D111" s="265">
        <v>4869</v>
      </c>
    </row>
    <row r="112" spans="2:4" x14ac:dyDescent="0.25">
      <c r="B112" s="25" t="s">
        <v>629</v>
      </c>
      <c r="C112" s="17">
        <v>4448</v>
      </c>
      <c r="D112" s="265">
        <v>4448</v>
      </c>
    </row>
    <row r="113" spans="2:4" x14ac:dyDescent="0.25">
      <c r="B113" s="25" t="s">
        <v>669</v>
      </c>
      <c r="C113" s="17">
        <v>4004</v>
      </c>
      <c r="D113" s="265">
        <v>4004</v>
      </c>
    </row>
    <row r="114" spans="2:4" x14ac:dyDescent="0.25">
      <c r="B114" s="25" t="s">
        <v>665</v>
      </c>
      <c r="C114" s="17">
        <v>3784</v>
      </c>
      <c r="D114" s="265">
        <v>3784</v>
      </c>
    </row>
    <row r="115" spans="2:4" x14ac:dyDescent="0.25">
      <c r="B115" s="25" t="s">
        <v>674</v>
      </c>
      <c r="C115" s="17">
        <v>3112</v>
      </c>
      <c r="D115" s="265">
        <v>3112</v>
      </c>
    </row>
    <row r="116" spans="2:4" x14ac:dyDescent="0.25">
      <c r="B116" s="25" t="s">
        <v>662</v>
      </c>
      <c r="C116" s="17">
        <v>2056</v>
      </c>
      <c r="D116" s="265">
        <v>2056</v>
      </c>
    </row>
  </sheetData>
  <mergeCells count="1">
    <mergeCell ref="T21:AC21"/>
  </mergeCells>
  <phoneticPr fontId="5"/>
  <pageMargins left="0" right="0" top="0.39370078740157477" bottom="0.39370078740157477" header="0" footer="0"/>
  <headerFooter>
    <oddHeader>&amp;C&amp;A</oddHeader>
    <oddFooter>&amp;Cページ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変更履歴・索引</vt:lpstr>
      <vt:lpstr>札幌市</vt:lpstr>
      <vt:lpstr>岐阜県DgS勢力図(2021)</vt:lpstr>
      <vt:lpstr>福井県ドラッグストア勢力図</vt:lpstr>
      <vt:lpstr>新潟県ドラッグストア勢力図</vt:lpstr>
      <vt:lpstr>滋賀県ドラッグストア勢力図</vt:lpstr>
      <vt:lpstr>石川県ドラッグストア勢力図</vt:lpstr>
      <vt:lpstr>長野県ドラッグストア勢力図</vt:lpstr>
      <vt:lpstr>京都府ドラッグストア勢力図</vt:lpstr>
      <vt:lpstr>鹿児島県ドラッグストア勢力図</vt:lpstr>
      <vt:lpstr>愛知県ドラッグストア勢力図</vt:lpstr>
      <vt:lpstr>長崎県ドラッグストア勢力図</vt:lpstr>
      <vt:lpstr>富山県ドラッグストア勢力図</vt:lpstr>
      <vt:lpstr>群馬県ドラッグストア勢力図</vt:lpstr>
      <vt:lpstr>岡山県ドラッグストア勢力図</vt:lpstr>
      <vt:lpstr>市町村別ドラッグ激戦区ランキング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新大平下</cp:lastModifiedBy>
  <cp:revision>108</cp:revision>
  <dcterms:created xsi:type="dcterms:W3CDTF">2020-06-01T20:33:37Z</dcterms:created>
  <dcterms:modified xsi:type="dcterms:W3CDTF">2021-08-07T04:31:54Z</dcterms:modified>
</cp:coreProperties>
</file>